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8195" windowHeight="11010"/>
  </bookViews>
  <sheets>
    <sheet name="Последний" sheetId="2" r:id="rId1"/>
    <sheet name="Лист1" sheetId="1" r:id="rId2"/>
  </sheets>
  <definedNames>
    <definedName name="_xlnm.Print_Area" localSheetId="1">Лист1!$A$1:$L$80</definedName>
    <definedName name="_xlnm.Print_Area" localSheetId="0">Последний!$A$2:$L$93</definedName>
  </definedNames>
  <calcPr calcId="145621"/>
</workbook>
</file>

<file path=xl/calcChain.xml><?xml version="1.0" encoding="utf-8"?>
<calcChain xmlns="http://schemas.openxmlformats.org/spreadsheetml/2006/main">
  <c r="H93" i="2" l="1"/>
  <c r="K93" i="2"/>
  <c r="J93" i="2"/>
  <c r="I93" i="2"/>
  <c r="I110" i="2"/>
  <c r="H108" i="2"/>
  <c r="I106" i="2" l="1"/>
  <c r="J106" i="2"/>
  <c r="K106" i="2"/>
  <c r="H106" i="2"/>
  <c r="H83" i="2"/>
  <c r="H87" i="2"/>
  <c r="K105" i="2"/>
  <c r="H105" i="2"/>
  <c r="I83" i="2"/>
  <c r="I108" i="2" l="1"/>
  <c r="K108" i="2"/>
  <c r="J108" i="2"/>
  <c r="I105" i="2"/>
  <c r="J105" i="2"/>
  <c r="I103" i="2"/>
  <c r="H103" i="2"/>
  <c r="J103" i="2"/>
  <c r="K103" i="2"/>
  <c r="I101" i="2"/>
  <c r="J101" i="2"/>
  <c r="K101" i="2"/>
  <c r="H101" i="2"/>
  <c r="H79" i="2" l="1"/>
  <c r="H56" i="2"/>
  <c r="J79" i="2" l="1"/>
  <c r="K79" i="2"/>
  <c r="I79" i="2"/>
  <c r="J53" i="2" l="1"/>
  <c r="K53" i="2"/>
  <c r="I53" i="2"/>
  <c r="K43" i="2"/>
  <c r="J43" i="2"/>
  <c r="I43" i="2"/>
  <c r="H43" i="2"/>
  <c r="J109" i="2" l="1"/>
  <c r="K109" i="2"/>
  <c r="J104" i="2"/>
  <c r="K104" i="2"/>
  <c r="I109" i="2"/>
  <c r="I104" i="2"/>
  <c r="I98" i="2"/>
  <c r="H109" i="2"/>
  <c r="G93" i="2" l="1"/>
  <c r="F93" i="2" l="1"/>
  <c r="J98" i="2" l="1"/>
  <c r="K98" i="2"/>
  <c r="H98" i="2"/>
  <c r="I102" i="2"/>
  <c r="J102" i="2"/>
  <c r="K102" i="2"/>
  <c r="I100" i="2"/>
  <c r="J100" i="2"/>
  <c r="K100" i="2"/>
  <c r="I99" i="2"/>
  <c r="J99" i="2"/>
  <c r="K99" i="2"/>
  <c r="I97" i="2"/>
  <c r="J97" i="2"/>
  <c r="K97" i="2"/>
  <c r="I96" i="2"/>
  <c r="J96" i="2"/>
  <c r="K96" i="2"/>
  <c r="H99" i="2"/>
  <c r="H97" i="2"/>
  <c r="H96" i="2"/>
  <c r="H100" i="2"/>
  <c r="H104" i="2"/>
  <c r="H107" i="2"/>
  <c r="H102" i="2"/>
  <c r="H110" i="2" l="1"/>
  <c r="K107" i="2" l="1"/>
  <c r="J107" i="2"/>
  <c r="I107" i="2"/>
  <c r="K110" i="2" l="1"/>
  <c r="J110" i="2"/>
  <c r="I62" i="1"/>
  <c r="I61" i="1"/>
  <c r="I55" i="1"/>
  <c r="I89" i="1" l="1"/>
  <c r="J89" i="1"/>
  <c r="K89" i="1"/>
  <c r="H89" i="1"/>
  <c r="H88" i="1"/>
  <c r="I86" i="1"/>
  <c r="J86" i="1"/>
  <c r="K86" i="1"/>
  <c r="H80" i="1" l="1"/>
  <c r="I80" i="1" l="1"/>
  <c r="J80" i="1"/>
  <c r="K80" i="1"/>
  <c r="G80" i="1"/>
  <c r="F80" i="1"/>
  <c r="H87" i="1" l="1"/>
  <c r="H86" i="1"/>
  <c r="I88" i="1" l="1"/>
  <c r="J88" i="1"/>
  <c r="K88" i="1"/>
  <c r="I87" i="1"/>
  <c r="J87" i="1"/>
  <c r="K87" i="1"/>
</calcChain>
</file>

<file path=xl/sharedStrings.xml><?xml version="1.0" encoding="utf-8"?>
<sst xmlns="http://schemas.openxmlformats.org/spreadsheetml/2006/main" count="655" uniqueCount="247">
  <si>
    <t>Финансовый орган</t>
  </si>
  <si>
    <t>Финансовое управление администрации муниципального образования "Город Майкоп"</t>
  </si>
  <si>
    <t>Наименование бюджета</t>
  </si>
  <si>
    <t>(публично-правового образования)</t>
  </si>
  <si>
    <t>Единица измерения</t>
  </si>
  <si>
    <t>тыс. руб.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</si>
  <si>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</si>
  <si>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</si>
  <si>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</si>
  <si>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бюджета муниципального образования</t>
  </si>
  <si>
    <t>Прогноз доходов бюджета</t>
  </si>
  <si>
    <t>048 1 12 01000 01 0000 120</t>
  </si>
  <si>
    <t>048 1 16 00000 00 0000 000</t>
  </si>
  <si>
    <t>060 1 16 00000 04 0000 000</t>
  </si>
  <si>
    <t>076 1 16 00000 04 0000 000</t>
  </si>
  <si>
    <t>081 1 16 00000 04 0000 000</t>
  </si>
  <si>
    <t>100 1 03 02000 01 0000 110</t>
  </si>
  <si>
    <t>106 1 16 00000 00 0000 000</t>
  </si>
  <si>
    <t>141 1 16 00000 00 0000 000</t>
  </si>
  <si>
    <t>157 1 16 00000 00 0000 000</t>
  </si>
  <si>
    <t>160 1 16 00000 00 0000 000</t>
  </si>
  <si>
    <t>161 1 16 00000 00 0000 000</t>
  </si>
  <si>
    <t>182 1 01 02000 01 0000 110</t>
  </si>
  <si>
    <t>182 1 05 01000 00 0000 110</t>
  </si>
  <si>
    <t>182 1 06 01020 04 0000 110</t>
  </si>
  <si>
    <t>182 1 06 02000 02 0000 110</t>
  </si>
  <si>
    <t>182 1 06 06000 00 0000 110</t>
  </si>
  <si>
    <t>182 1 07 01020 01 0000 110</t>
  </si>
  <si>
    <t>182 1 08 03010 01 0000 110</t>
  </si>
  <si>
    <t>182 1 16 00000 00 0000 140</t>
  </si>
  <si>
    <t>188 1 16 00000 00 0000 000</t>
  </si>
  <si>
    <t>318 1 16 00000 00 0000 000</t>
  </si>
  <si>
    <t>321 1 16 00000 00 0000 000</t>
  </si>
  <si>
    <t>322 1 16 00000 00 0000 000</t>
  </si>
  <si>
    <t>498 1 16 00000 00 0000 000</t>
  </si>
  <si>
    <t>802 1 16 00000 00 0000 000</t>
  </si>
  <si>
    <t>843 1 16 00000 00 0000 000</t>
  </si>
  <si>
    <t>844 1 16 00000 00 0000 000</t>
  </si>
  <si>
    <t>845 1 16 00000 00 0000 000</t>
  </si>
  <si>
    <t>846 1 16 00000 00 0000 000</t>
  </si>
  <si>
    <t>852 1 16 00000 00 0000 000</t>
  </si>
  <si>
    <t>868 1 16 00000 00 0000 000</t>
  </si>
  <si>
    <t>908 1 11 05012 04 0000 120</t>
  </si>
  <si>
    <t>908 1 11 05024 04 0000 120</t>
  </si>
  <si>
    <t>908 1 11 05074 04 0000 120</t>
  </si>
  <si>
    <t>908 1 11 07014 04 0000 120</t>
  </si>
  <si>
    <t>908 1 14 02043 04 0000 410</t>
  </si>
  <si>
    <t>908 1 14 06012 04 0000 430</t>
  </si>
  <si>
    <t>908 1 14 06024 04 0000 430</t>
  </si>
  <si>
    <t>908 1 17 05040 04 0000 180</t>
  </si>
  <si>
    <t>913 1 15 02040 04 0000 140</t>
  </si>
  <si>
    <t>913 1 16 00000 00 0000 140</t>
  </si>
  <si>
    <t>916 1 08 07150 01 0000 110</t>
  </si>
  <si>
    <t>916 1 15 02040 04 0000 140</t>
  </si>
  <si>
    <t xml:space="preserve"> налог на доходы физических лиц  </t>
  </si>
  <si>
    <t>акцизы по подакцизным товарам (продукции), производимым на территории Российской Федерации</t>
  </si>
  <si>
    <t>плата за негативное воздействие на окружающую среду</t>
  </si>
  <si>
    <t xml:space="preserve"> штрафы, санкции, возмещение  ущерба</t>
  </si>
  <si>
    <t>штрафы, санкции, возмещение  ущерба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</si>
  <si>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</si>
  <si>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</si>
  <si>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</si>
  <si>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</si>
  <si>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</si>
  <si>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</si>
  <si>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</si>
  <si>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</si>
  <si>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 xml:space="preserve"> государственная пошлина по делам, рассматриваемым в судах общей юрисдикции, мировыми судьями ( за исключением Верховного Суда Российской Федерации)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</si>
  <si>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</si>
  <si>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</si>
  <si>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</si>
  <si>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</si>
  <si>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</si>
  <si>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</si>
  <si>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</si>
  <si>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прочие неналоговые доходы бюджетов городских округов</t>
  </si>
  <si>
    <t>платежи, взимаемые органами местного самоуправления (организациями) городских  округов за выполнение определенных  функций</t>
  </si>
  <si>
    <t>государственная пошлина за выдачу разрешения на установку рекламной конструкции</t>
  </si>
  <si>
    <t>Управление Федеральной службы по надзору в сфере природопользования по Краснодарскому краю и  РА</t>
  </si>
  <si>
    <t>Территориальный орган Федеральной службы по надзору в сфере здравоохранения и социального развития по РА</t>
  </si>
  <si>
    <t>Азово-Черноморское территориальное Управление Федерального агентства по рыболовству</t>
  </si>
  <si>
    <t>Управление Федеральной службы по ветеринарному и фитосанитарному надзору по Краснодарском краю и Республике Адыгея</t>
  </si>
  <si>
    <t>Управление Федерального казначейства по Республике Адыгея (Адыгея)</t>
  </si>
  <si>
    <t xml:space="preserve">Межрегиональное управление государственного автодорожного надзора по Краснодарскому краю и РА   Федеральной службы по надзору в сфере транспорта </t>
  </si>
  <si>
    <t xml:space="preserve"> Территориальный орган Федеральной службы государственной статистики по РА</t>
  </si>
  <si>
    <t xml:space="preserve"> Федеральная служба по регулированию алкогольного рынка</t>
  </si>
  <si>
    <t xml:space="preserve"> Управление Федеральной антимонопольной службы по РА</t>
  </si>
  <si>
    <t>Межрайонная инспекция ФНС №1 по РА</t>
  </si>
  <si>
    <t>Отдел Министерства  внутренних дел РФ по городу  Майкопу</t>
  </si>
  <si>
    <t>Управление Министерства юстиции РФ по РА</t>
  </si>
  <si>
    <t>Управление Федеральной службы судебных приставов  по РА</t>
  </si>
  <si>
    <t>Северо-Кавказское  управление Федеральной службы по по  экологическому технологическому  и атомному надзору</t>
  </si>
  <si>
    <t>Министерство здравоохранения РА</t>
  </si>
  <si>
    <t>Министерство строительства, транспорта и дорожного хозяйства РА</t>
  </si>
  <si>
    <t>Управление по охране и использованию объектов животного мира и водных биологических ресурсов РА</t>
  </si>
  <si>
    <t>Государственная инспекция по надзору за техническим состоянием самоходных машин и других видов техники РА (Гостехнадзор РА)</t>
  </si>
  <si>
    <t>Управление государственной инспекции по надзору за строительством зданий, сооружений и эксплатацией жилищного фонда РА</t>
  </si>
  <si>
    <t>Управление ветеринарии  РА</t>
  </si>
  <si>
    <t>Комитет по управлению имуществом МО"Город Майкоп"</t>
  </si>
  <si>
    <t>Администрация МО "Город Майкоп"</t>
  </si>
  <si>
    <t>182 1 05 02000 00 0000 110</t>
  </si>
  <si>
    <t>182 1 05 03000 00 0000 110</t>
  </si>
  <si>
    <t>182 1 05 04000 00 0000 110</t>
  </si>
  <si>
    <t>182 1 09 00000 00 0000 000</t>
  </si>
  <si>
    <t>задолженность и перерасчеты по отмененным налогам, сборам и иным обязательным платежам</t>
  </si>
  <si>
    <t>902 1 13 00000 00 0000 130</t>
  </si>
  <si>
    <t>доходы от оказания платных услуг (работ) и компенсации затрат государства</t>
  </si>
  <si>
    <t>Комитет по образованию Администрации МО "Город Майкоп"</t>
  </si>
  <si>
    <t>908 1 11 01000 00 0000 120</t>
  </si>
  <si>
    <t>908 1 11 05030 00 0000 120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</si>
  <si>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</si>
  <si>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908 1 13 00000 00 0000 130 </t>
  </si>
  <si>
    <t>908 1 16 00000 00 0000 000</t>
  </si>
  <si>
    <t>913 1 13 00000 00 0000 130</t>
  </si>
  <si>
    <t>916 1 13 00000 00 0000 130</t>
  </si>
  <si>
    <t>916 1 17 05040 04 0000 180</t>
  </si>
  <si>
    <t>917 1 13 00000 00 0000 130</t>
  </si>
  <si>
    <t>Управление ЖКХ и благоустройства Администрации МО "Город Майкоп"</t>
  </si>
  <si>
    <t>917 1 16 00000 00 0000 140</t>
  </si>
  <si>
    <t>Управление архитектуры и градостроительства МО "Город Майкоп"</t>
  </si>
  <si>
    <t>ИТОГО</t>
  </si>
  <si>
    <t>Муниципальное образование "Город Майкоп"</t>
  </si>
  <si>
    <t>Номер реес-тровой записи</t>
  </si>
  <si>
    <t>Реестр источников доходов бюджета муниципального образования "Город Майкоп"</t>
  </si>
  <si>
    <t>Наименова-ние группы источников доходов бюджетов / наименова-ние источника дохода бюджета</t>
  </si>
  <si>
    <t>100/налоговые и неналоговые доходы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</si>
  <si>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 </t>
  </si>
  <si>
    <t>115 свод</t>
  </si>
  <si>
    <t>116 свод</t>
  </si>
  <si>
    <t>113 свод</t>
  </si>
  <si>
    <t>823 1 16 00000 00 0000 000</t>
  </si>
  <si>
    <t>Центральная избирательная компания Республики Адыгея</t>
  </si>
  <si>
    <t>901 1 16  00000 00 0000 000</t>
  </si>
  <si>
    <t>Финансовое управление администрации МО "Город Майкоп"</t>
  </si>
  <si>
    <t>917 1 17 00000 00 0000 140</t>
  </si>
  <si>
    <t xml:space="preserve">прочие неналоговые доходы </t>
  </si>
  <si>
    <t>907 1 17 00000 00 0000 130</t>
  </si>
  <si>
    <t>Управление по чрезвычайным ситуациям Администрации МО "Город Майкоп"</t>
  </si>
  <si>
    <t>180 1 16 00000 00 0000 000</t>
  </si>
  <si>
    <t>Отдел Федеральной службы войск национальной гвардии РФ по РА</t>
  </si>
  <si>
    <t>117 свод</t>
  </si>
  <si>
    <t>Прогноз доходов бюджета на 2018 г. (текущий финансовый год)</t>
  </si>
  <si>
    <t>Кассовые поступления в текущем финансовом году (по состоянию на 01.11.2018г.)</t>
  </si>
  <si>
    <t>Оценка исполнения 2018 г. (текущий финансовый год)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</si>
  <si>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</si>
  <si>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</si>
  <si>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</si>
  <si>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( к проекту Решения   о бюджете муниципального образования на 2019 год и плановый период 2020 и 2021 годов)</t>
  </si>
  <si>
    <t>913 1 17 05040 04 0000 180</t>
  </si>
  <si>
    <t>919 1 16 00000  00 0000 140</t>
  </si>
  <si>
    <t>Контрольно-счетная палата муниципального образования "Город Майкоп"</t>
  </si>
  <si>
    <t>Управление по охране и использованию объектов культурного наследия Республики Адыгея</t>
  </si>
  <si>
    <t>847 1 16 00000 00 0000 000</t>
  </si>
  <si>
    <t>Управление Федеральной службы по надзору в сфере защиты прав потребителей и благополучия человека  по РА</t>
  </si>
  <si>
    <t>Управление Федеральной службы государственной регистрации, кадастра и картографии по РА</t>
  </si>
  <si>
    <t xml:space="preserve"> Управление природных ресурсов и охраны окружающей среды РА</t>
  </si>
  <si>
    <t>Комитет по физической культуре и спорту  МО "Город Майкоп"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</si>
  <si>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</si>
  <si>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906 1 14 02042 04 0000 440</t>
  </si>
  <si>
    <t>912 1 13 00000 00 0000 130</t>
  </si>
  <si>
    <t>Управление сельского хозяйства Администрации МО "Город Майкоп"</t>
  </si>
  <si>
    <t>114 свод</t>
  </si>
  <si>
    <t>112 свод</t>
  </si>
  <si>
    <t>111 свод</t>
  </si>
  <si>
    <t>109 свод</t>
  </si>
  <si>
    <t>108 свод</t>
  </si>
  <si>
    <t>107 свод</t>
  </si>
  <si>
    <t>106 свод</t>
  </si>
  <si>
    <t>105 свод</t>
  </si>
  <si>
    <t>103 свод</t>
  </si>
  <si>
    <t>101 свод</t>
  </si>
  <si>
    <t>917 1 17 05040 00 0000 180</t>
  </si>
  <si>
    <t>908 1 11 09044 00 0000 120</t>
  </si>
  <si>
    <t>913 1 11 09044 00 0000 120</t>
  </si>
  <si>
    <t>916 1 11 09044 00 0000 120</t>
  </si>
  <si>
    <t>150 1 16 00000 00 0000 000</t>
  </si>
  <si>
    <t>804 1 16 00000 00 0000 000</t>
  </si>
  <si>
    <t>Министерство образования и науки РА</t>
  </si>
  <si>
    <t>834 1 16 00000 00 0000 000</t>
  </si>
  <si>
    <t>Управление по обеспечению деятельности мировых судей РА</t>
  </si>
  <si>
    <t>908 1 17 01040 00 0000 000</t>
  </si>
  <si>
    <t>913 1 13 00000 00 0000 000</t>
  </si>
  <si>
    <t>999 1 16 00000 00 0000 000</t>
  </si>
  <si>
    <t>Центральный банк Российской Федерации</t>
  </si>
  <si>
    <t>( к проекту Решения   о бюджете муниципального образования на 2022 год и плановый период 2023 и 2024 годов)</t>
  </si>
  <si>
    <t>Прогноз доходов бюджета на 2021 г. (текущий финансовый год)</t>
  </si>
  <si>
    <t>Кассовые поступления в текущем финансовом году (по состоянию на 01.10.2021 г.)</t>
  </si>
  <si>
    <t>Оценка исполнения 2021 г. (текущий финансовый год)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</si>
  <si>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</si>
  <si>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</si>
  <si>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</si>
  <si>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081 1 16 00000 00 0000 000</t>
  </si>
  <si>
    <t>060 1 16 00000 00 0000 000</t>
  </si>
  <si>
    <t>902 1 13 00000 00 0000 000</t>
  </si>
  <si>
    <t>182 1 16 00000 00 0000 000</t>
  </si>
  <si>
    <t>902 1 16 00000 00 0000 000</t>
  </si>
  <si>
    <t>907 1 13 00000 00 0000 000</t>
  </si>
  <si>
    <t>913 1 16 00000 00 0000 000</t>
  </si>
  <si>
    <t>916 1 13 00000 00 0000 000</t>
  </si>
  <si>
    <t>917 1 13 00000 00 0000 000</t>
  </si>
  <si>
    <t>917 1 16 00000 00 0000 000</t>
  </si>
  <si>
    <t>908 1 13 00000 00 0000 000</t>
  </si>
  <si>
    <t>908 1 14 01 040 04 0000 410</t>
  </si>
  <si>
    <t>Доходы от продажи квартир, находящихся в собственности городских округов</t>
  </si>
  <si>
    <t>908 1 14 03040 04 0000 410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</si>
  <si>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</si>
  <si>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917 1 11 05034 04 0000 120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</si>
  <si>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</si>
  <si>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917 1 14 02042 04 0000 410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</si>
  <si>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</si>
  <si>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Совет народных депутатов  МО "Город Майкоп"</t>
  </si>
  <si>
    <t>Плата за негативное воздействие на окружающую среду</t>
  </si>
  <si>
    <t>Штрафы, санкции, возмещение  ущерба</t>
  </si>
  <si>
    <t>Акцизы по подакцизным товарам (продукции), производимым на территории Российской Федерации</t>
  </si>
  <si>
    <t xml:space="preserve"> Налог на доходы физических лиц  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</si>
  <si>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</si>
  <si>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</si>
  <si>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</si>
  <si>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</si>
  <si>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</si>
  <si>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</si>
  <si>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</si>
  <si>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</si>
  <si>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>Задолженность и перерасчеты по отмененным налогам, сборам и иным обязательным платежам</t>
  </si>
  <si>
    <t>Доходы от оказания платных услуг 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</si>
  <si>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</si>
  <si>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</si>
  <si>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</si>
  <si>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</si>
  <si>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</si>
  <si>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</si>
  <si>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</si>
  <si>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</si>
  <si>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</si>
  <si>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Государственная пошлина за выдачу разрешения на установку рекламной конструкции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</si>
  <si>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</si>
  <si>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902 1 14 02000 00 0000 000</t>
  </si>
  <si>
    <t>908 1 11 01040 04 0000 120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</si>
  <si>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</si>
  <si>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Прочие поступления  от использования имущества, находящегося в собственности городских округов(за исключением имущества муниципальных автономных учреждений, а также имущества муниципальных унитарных предприятий, в том числе казенных)  </t>
  </si>
  <si>
    <t>Управление Федеральной службы по надзору в сфере природопользования по Краснодарскому краю и  Республике Адыгея</t>
  </si>
  <si>
    <t>Государственная инспекция труда в Республике Адыгея</t>
  </si>
  <si>
    <t>Управление Федеральной службы государственной статистики по Краснодарскому краю и Республике Адыгея</t>
  </si>
  <si>
    <t>Управление Федеральной антимонопольной службы по Республике Адыгея</t>
  </si>
  <si>
    <t>Отдел Федеральной службы войск национальной гвардии РФ по Республике Адыгея</t>
  </si>
  <si>
    <t>Межрегиональное управление  Федеральной службы по регулированию алкогольного рынка по Южному федеральному округу</t>
  </si>
  <si>
    <t>918 1 13 00000 00 0000 000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</si>
</sst>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0" fontId="8" fillId="0" borderId="0" xfId="0" applyFont="1"/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/>
    <xf numFmtId="164" fontId="10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/>
    <xf numFmtId="3" fontId="8" fillId="0" borderId="4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8" fillId="0" borderId="0" xfId="0" applyNumberFormat="1" applyFont="1"/>
    <xf numFmtId="3" fontId="17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3" fontId="9" fillId="0" borderId="0" xfId="0" applyNumberFormat="1" applyFont="1"/>
    <xf numFmtId="164" fontId="9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/>
    <xf numFmtId="0" fontId="1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5"/>
  <sheetViews>
    <sheetView tabSelected="1" zoomScale="110" zoomScaleNormal="110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sqref="A1:K1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2" spans="1:12" ht="18.75" x14ac:dyDescent="0.25">
      <c r="A2" s="46" t="s">
        <v>123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x14ac:dyDescent="0.25">
      <c r="A3" s="47" t="s">
        <v>184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5.25" customHeight="1" x14ac:dyDescent="0.25"/>
    <row r="5" spans="1:12" ht="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8.75" customHeight="1" x14ac:dyDescent="0.25">
      <c r="A6" s="39" t="s">
        <v>0</v>
      </c>
      <c r="B6" s="40"/>
      <c r="C6" s="40"/>
      <c r="D6" s="48" t="s">
        <v>1</v>
      </c>
      <c r="E6" s="49"/>
      <c r="F6" s="49"/>
      <c r="G6" s="49"/>
      <c r="H6" s="49"/>
      <c r="I6" s="49"/>
      <c r="J6" s="49"/>
      <c r="K6" s="49"/>
    </row>
    <row r="7" spans="1:12" ht="18.75" customHeight="1" x14ac:dyDescent="0.25">
      <c r="A7" s="39" t="s">
        <v>2</v>
      </c>
      <c r="B7" s="40"/>
      <c r="C7" s="40"/>
      <c r="D7" s="50" t="s">
        <v>121</v>
      </c>
      <c r="E7" s="51"/>
      <c r="F7" s="51"/>
      <c r="G7" s="51"/>
      <c r="H7" s="51"/>
      <c r="I7" s="51"/>
      <c r="J7" s="51"/>
      <c r="K7" s="51"/>
    </row>
    <row r="8" spans="1:12" ht="12.75" customHeight="1" x14ac:dyDescent="0.25">
      <c r="A8" s="53" t="s">
        <v>3</v>
      </c>
      <c r="B8" s="54"/>
      <c r="C8" s="54"/>
      <c r="D8" s="52"/>
      <c r="E8" s="52"/>
      <c r="F8" s="52"/>
      <c r="G8" s="52"/>
      <c r="H8" s="52"/>
      <c r="I8" s="52"/>
      <c r="J8" s="52"/>
      <c r="K8" s="52"/>
    </row>
    <row r="9" spans="1:12" ht="18.75" customHeight="1" x14ac:dyDescent="0.25">
      <c r="A9" s="39" t="s">
        <v>4</v>
      </c>
      <c r="B9" s="40"/>
      <c r="C9" s="40"/>
      <c r="D9" s="41" t="s">
        <v>5</v>
      </c>
      <c r="E9" s="42"/>
      <c r="F9" s="42"/>
      <c r="G9" s="42"/>
      <c r="H9" s="42"/>
      <c r="I9" s="42"/>
      <c r="J9" s="42"/>
      <c r="K9" s="42"/>
    </row>
    <row r="10" spans="1:12" ht="10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ht="35.25" customHeight="1" x14ac:dyDescent="0.25">
      <c r="A11" s="43" t="s">
        <v>122</v>
      </c>
      <c r="B11" s="43" t="s">
        <v>124</v>
      </c>
      <c r="C11" s="44" t="s">
        <v>6</v>
      </c>
      <c r="D11" s="44"/>
      <c r="E11" s="44" t="s">
        <v>9</v>
      </c>
      <c r="F11" s="45" t="s">
        <v>185</v>
      </c>
      <c r="G11" s="45" t="s">
        <v>186</v>
      </c>
      <c r="H11" s="45" t="s">
        <v>187</v>
      </c>
      <c r="I11" s="44" t="s">
        <v>10</v>
      </c>
      <c r="J11" s="44"/>
      <c r="K11" s="44"/>
      <c r="L11" s="4"/>
    </row>
    <row r="12" spans="1:12" ht="71.25" customHeight="1" x14ac:dyDescent="0.25">
      <c r="A12" s="43"/>
      <c r="B12" s="43"/>
      <c r="C12" s="22" t="s">
        <v>7</v>
      </c>
      <c r="D12" s="21" t="s">
        <v>8</v>
      </c>
      <c r="E12" s="44"/>
      <c r="F12" s="45"/>
      <c r="G12" s="45"/>
      <c r="H12" s="45"/>
      <c r="I12" s="28" t="s">
        <v>188</v>
      </c>
      <c r="J12" s="28" t="s">
        <v>189</v>
      </c>
      <c r="K12" s="28" t="s">
        <v>190</v>
      </c>
      <c r="L12" s="4"/>
    </row>
    <row r="13" spans="1:12" ht="70.5" customHeight="1" x14ac:dyDescent="0.25">
      <c r="A13" s="16">
        <v>1</v>
      </c>
      <c r="B13" s="17" t="s">
        <v>125</v>
      </c>
      <c r="C13" s="18" t="s">
        <v>11</v>
      </c>
      <c r="D13" s="32" t="s">
        <v>211</v>
      </c>
      <c r="E13" s="32" t="s">
        <v>240</v>
      </c>
      <c r="F13" s="8">
        <v>8241</v>
      </c>
      <c r="G13" s="11">
        <v>6888</v>
      </c>
      <c r="H13" s="11">
        <v>8641</v>
      </c>
      <c r="I13" s="11">
        <v>8410</v>
      </c>
      <c r="J13" s="11">
        <v>8410</v>
      </c>
      <c r="K13" s="11">
        <v>8410</v>
      </c>
      <c r="L13" s="4"/>
    </row>
    <row r="14" spans="1:12" ht="70.5" customHeight="1" x14ac:dyDescent="0.25">
      <c r="A14" s="16">
        <v>2</v>
      </c>
      <c r="B14" s="17" t="s">
        <v>125</v>
      </c>
      <c r="C14" s="18" t="s">
        <v>12</v>
      </c>
      <c r="D14" s="32" t="s">
        <v>212</v>
      </c>
      <c r="E14" s="32" t="s">
        <v>240</v>
      </c>
      <c r="F14" s="29"/>
      <c r="G14" s="11">
        <v>14</v>
      </c>
      <c r="H14" s="11">
        <v>15</v>
      </c>
      <c r="I14" s="30"/>
      <c r="J14" s="30"/>
      <c r="K14" s="30"/>
      <c r="L14" s="4"/>
    </row>
    <row r="15" spans="1:12" ht="66.75" customHeight="1" x14ac:dyDescent="0.25">
      <c r="A15" s="16">
        <v>3</v>
      </c>
      <c r="B15" s="17" t="s">
        <v>125</v>
      </c>
      <c r="C15" s="18" t="s">
        <v>192</v>
      </c>
      <c r="D15" s="32" t="s">
        <v>212</v>
      </c>
      <c r="E15" s="32" t="s">
        <v>79</v>
      </c>
      <c r="F15" s="29"/>
      <c r="G15" s="11">
        <v>3</v>
      </c>
      <c r="H15" s="11">
        <v>3</v>
      </c>
      <c r="I15" s="24"/>
      <c r="J15" s="24"/>
      <c r="K15" s="24"/>
      <c r="L15" s="4"/>
    </row>
    <row r="16" spans="1:12" ht="0.75" hidden="1" customHeight="1" x14ac:dyDescent="0.25">
      <c r="A16" s="16">
        <v>3</v>
      </c>
      <c r="B16" s="17" t="s">
        <v>125</v>
      </c>
      <c r="C16" s="18" t="s">
        <v>14</v>
      </c>
      <c r="D16" s="32" t="s">
        <v>58</v>
      </c>
      <c r="E16" s="32" t="s">
        <v>80</v>
      </c>
      <c r="F16" s="29">
        <v>0</v>
      </c>
      <c r="G16" s="11">
        <v>0</v>
      </c>
      <c r="H16" s="24">
        <v>0</v>
      </c>
      <c r="I16" s="24"/>
      <c r="J16" s="24"/>
      <c r="K16" s="24"/>
      <c r="L16" s="4"/>
    </row>
    <row r="17" spans="1:12" ht="66.75" customHeight="1" x14ac:dyDescent="0.25">
      <c r="A17" s="16">
        <v>4</v>
      </c>
      <c r="B17" s="17" t="s">
        <v>125</v>
      </c>
      <c r="C17" s="18" t="s">
        <v>191</v>
      </c>
      <c r="D17" s="32" t="s">
        <v>212</v>
      </c>
      <c r="E17" s="32" t="s">
        <v>81</v>
      </c>
      <c r="F17" s="29"/>
      <c r="G17" s="11">
        <v>-199</v>
      </c>
      <c r="H17" s="11">
        <v>-198.7</v>
      </c>
      <c r="I17" s="24"/>
      <c r="J17" s="24"/>
      <c r="K17" s="24"/>
      <c r="L17" s="4"/>
    </row>
    <row r="18" spans="1:12" ht="56.25" customHeight="1" x14ac:dyDescent="0.25">
      <c r="A18" s="16">
        <v>5</v>
      </c>
      <c r="B18" s="17" t="s">
        <v>125</v>
      </c>
      <c r="C18" s="18" t="s">
        <v>16</v>
      </c>
      <c r="D18" s="32" t="s">
        <v>213</v>
      </c>
      <c r="E18" s="32" t="s">
        <v>82</v>
      </c>
      <c r="F18" s="8">
        <v>30441</v>
      </c>
      <c r="G18" s="11">
        <v>24217</v>
      </c>
      <c r="H18" s="11">
        <v>32681</v>
      </c>
      <c r="I18" s="11">
        <v>33964</v>
      </c>
      <c r="J18" s="11">
        <v>35297</v>
      </c>
      <c r="K18" s="11">
        <v>36684</v>
      </c>
      <c r="L18" s="4"/>
    </row>
    <row r="19" spans="1:12" ht="91.5" hidden="1" customHeight="1" x14ac:dyDescent="0.25">
      <c r="A19" s="16">
        <v>5</v>
      </c>
      <c r="B19" s="17" t="s">
        <v>125</v>
      </c>
      <c r="C19" s="18" t="s">
        <v>17</v>
      </c>
      <c r="D19" s="32" t="s">
        <v>212</v>
      </c>
      <c r="E19" s="32" t="s">
        <v>83</v>
      </c>
      <c r="F19" s="8"/>
      <c r="G19" s="11"/>
      <c r="H19" s="24"/>
      <c r="I19" s="24"/>
      <c r="J19" s="24"/>
      <c r="K19" s="24"/>
      <c r="L19" s="4"/>
    </row>
    <row r="20" spans="1:12" ht="69" customHeight="1" x14ac:dyDescent="0.25">
      <c r="A20" s="16">
        <v>6</v>
      </c>
      <c r="B20" s="17" t="s">
        <v>125</v>
      </c>
      <c r="C20" s="18" t="s">
        <v>18</v>
      </c>
      <c r="D20" s="32" t="s">
        <v>212</v>
      </c>
      <c r="E20" s="32" t="s">
        <v>153</v>
      </c>
      <c r="F20" s="8"/>
      <c r="G20" s="11">
        <v>-194</v>
      </c>
      <c r="H20" s="11">
        <v>-194</v>
      </c>
      <c r="I20" s="24"/>
      <c r="J20" s="24"/>
      <c r="K20" s="24"/>
      <c r="L20" s="4"/>
    </row>
    <row r="21" spans="1:12" ht="38.25" customHeight="1" x14ac:dyDescent="0.25">
      <c r="A21" s="16">
        <v>7</v>
      </c>
      <c r="B21" s="17" t="s">
        <v>125</v>
      </c>
      <c r="C21" s="18" t="s">
        <v>175</v>
      </c>
      <c r="D21" s="32" t="s">
        <v>212</v>
      </c>
      <c r="E21" s="32" t="s">
        <v>241</v>
      </c>
      <c r="F21" s="8"/>
      <c r="G21" s="11">
        <v>63</v>
      </c>
      <c r="H21" s="11">
        <v>63</v>
      </c>
      <c r="I21" s="24"/>
      <c r="J21" s="24"/>
      <c r="K21" s="24"/>
      <c r="L21" s="4"/>
    </row>
    <row r="22" spans="1:12" ht="69" customHeight="1" x14ac:dyDescent="0.25">
      <c r="A22" s="16">
        <v>8</v>
      </c>
      <c r="B22" s="17" t="s">
        <v>125</v>
      </c>
      <c r="C22" s="18" t="s">
        <v>19</v>
      </c>
      <c r="D22" s="32" t="s">
        <v>212</v>
      </c>
      <c r="E22" s="32" t="s">
        <v>242</v>
      </c>
      <c r="F22" s="8"/>
      <c r="G22" s="11">
        <v>48</v>
      </c>
      <c r="H22" s="11">
        <v>48</v>
      </c>
      <c r="I22" s="24"/>
      <c r="J22" s="24"/>
      <c r="K22" s="24"/>
      <c r="L22" s="4"/>
    </row>
    <row r="23" spans="1:12" ht="80.25" customHeight="1" x14ac:dyDescent="0.25">
      <c r="A23" s="16">
        <v>9</v>
      </c>
      <c r="B23" s="17" t="s">
        <v>125</v>
      </c>
      <c r="C23" s="18" t="s">
        <v>20</v>
      </c>
      <c r="D23" s="32" t="s">
        <v>212</v>
      </c>
      <c r="E23" s="32" t="s">
        <v>245</v>
      </c>
      <c r="F23" s="8"/>
      <c r="G23" s="11">
        <v>4</v>
      </c>
      <c r="H23" s="11">
        <v>4</v>
      </c>
      <c r="I23" s="24"/>
      <c r="J23" s="24"/>
      <c r="K23" s="24"/>
      <c r="L23" s="4"/>
    </row>
    <row r="24" spans="1:12" ht="39.75" customHeight="1" x14ac:dyDescent="0.25">
      <c r="A24" s="16">
        <v>10</v>
      </c>
      <c r="B24" s="17" t="s">
        <v>125</v>
      </c>
      <c r="C24" s="18" t="s">
        <v>21</v>
      </c>
      <c r="D24" s="32" t="s">
        <v>212</v>
      </c>
      <c r="E24" s="32" t="s">
        <v>243</v>
      </c>
      <c r="F24" s="8"/>
      <c r="G24" s="11">
        <v>400</v>
      </c>
      <c r="H24" s="11">
        <v>400</v>
      </c>
      <c r="I24" s="24"/>
      <c r="J24" s="24"/>
      <c r="K24" s="24"/>
      <c r="L24" s="4"/>
    </row>
    <row r="25" spans="1:12" ht="0.75" hidden="1" customHeight="1" x14ac:dyDescent="0.25">
      <c r="A25" s="16">
        <v>10</v>
      </c>
      <c r="B25" s="17" t="s">
        <v>125</v>
      </c>
      <c r="C25" s="18" t="s">
        <v>138</v>
      </c>
      <c r="D25" s="32" t="s">
        <v>212</v>
      </c>
      <c r="E25" s="32" t="s">
        <v>244</v>
      </c>
      <c r="F25" s="8"/>
      <c r="G25" s="11">
        <v>0</v>
      </c>
      <c r="H25" s="11">
        <v>0</v>
      </c>
      <c r="I25" s="24"/>
      <c r="J25" s="24"/>
      <c r="K25" s="24"/>
      <c r="L25" s="4"/>
    </row>
    <row r="26" spans="1:12" ht="27" customHeight="1" x14ac:dyDescent="0.25">
      <c r="A26" s="16">
        <v>11</v>
      </c>
      <c r="B26" s="17" t="s">
        <v>125</v>
      </c>
      <c r="C26" s="18" t="s">
        <v>22</v>
      </c>
      <c r="D26" s="32" t="s">
        <v>214</v>
      </c>
      <c r="E26" s="32" t="s">
        <v>87</v>
      </c>
      <c r="F26" s="8">
        <v>826831</v>
      </c>
      <c r="G26" s="11">
        <v>557690</v>
      </c>
      <c r="H26" s="11">
        <v>833617</v>
      </c>
      <c r="I26" s="11">
        <v>881967</v>
      </c>
      <c r="J26" s="11">
        <v>935767</v>
      </c>
      <c r="K26" s="11">
        <v>994720</v>
      </c>
      <c r="L26" s="4"/>
    </row>
    <row r="27" spans="1:12" ht="37.5" customHeight="1" x14ac:dyDescent="0.25">
      <c r="A27" s="16">
        <v>12</v>
      </c>
      <c r="B27" s="17" t="s">
        <v>125</v>
      </c>
      <c r="C27" s="18" t="s">
        <v>23</v>
      </c>
      <c r="D27" s="32" t="s">
        <v>215</v>
      </c>
      <c r="E27" s="32" t="s">
        <v>87</v>
      </c>
      <c r="F27" s="8">
        <v>368000</v>
      </c>
      <c r="G27" s="11">
        <v>280661</v>
      </c>
      <c r="H27" s="11">
        <v>383762</v>
      </c>
      <c r="I27" s="11">
        <v>398729</v>
      </c>
      <c r="J27" s="11">
        <v>415077</v>
      </c>
      <c r="K27" s="11">
        <v>432095</v>
      </c>
      <c r="L27" s="4"/>
    </row>
    <row r="28" spans="1:12" ht="36" customHeight="1" x14ac:dyDescent="0.25">
      <c r="A28" s="16">
        <v>13</v>
      </c>
      <c r="B28" s="17" t="s">
        <v>125</v>
      </c>
      <c r="C28" s="18" t="s">
        <v>100</v>
      </c>
      <c r="D28" s="32" t="s">
        <v>216</v>
      </c>
      <c r="E28" s="32" t="s">
        <v>87</v>
      </c>
      <c r="F28" s="8">
        <v>17000</v>
      </c>
      <c r="G28" s="11">
        <v>18774</v>
      </c>
      <c r="H28" s="11"/>
      <c r="I28" s="11"/>
      <c r="J28" s="11"/>
      <c r="K28" s="11"/>
      <c r="L28" s="4"/>
    </row>
    <row r="29" spans="1:12" ht="26.25" customHeight="1" x14ac:dyDescent="0.25">
      <c r="A29" s="16">
        <v>14</v>
      </c>
      <c r="B29" s="17" t="s">
        <v>125</v>
      </c>
      <c r="C29" s="18" t="s">
        <v>101</v>
      </c>
      <c r="D29" s="32" t="s">
        <v>217</v>
      </c>
      <c r="E29" s="32" t="s">
        <v>87</v>
      </c>
      <c r="F29" s="8">
        <v>8000</v>
      </c>
      <c r="G29" s="11">
        <v>11384</v>
      </c>
      <c r="H29" s="11">
        <v>11748</v>
      </c>
      <c r="I29" s="11">
        <v>12112</v>
      </c>
      <c r="J29" s="11">
        <v>12572</v>
      </c>
      <c r="K29" s="11">
        <v>13075</v>
      </c>
      <c r="L29" s="4"/>
    </row>
    <row r="30" spans="1:12" ht="63.75" customHeight="1" x14ac:dyDescent="0.25">
      <c r="A30" s="16">
        <v>15</v>
      </c>
      <c r="B30" s="17" t="s">
        <v>125</v>
      </c>
      <c r="C30" s="18" t="s">
        <v>102</v>
      </c>
      <c r="D30" s="32" t="s">
        <v>218</v>
      </c>
      <c r="E30" s="32" t="s">
        <v>87</v>
      </c>
      <c r="F30" s="8">
        <v>14900</v>
      </c>
      <c r="G30" s="11">
        <v>22408</v>
      </c>
      <c r="H30" s="11">
        <v>34298</v>
      </c>
      <c r="I30" s="11">
        <v>35636</v>
      </c>
      <c r="J30" s="11">
        <v>37097</v>
      </c>
      <c r="K30" s="11">
        <v>38618</v>
      </c>
      <c r="L30" s="4"/>
    </row>
    <row r="31" spans="1:12" ht="81.75" customHeight="1" x14ac:dyDescent="0.25">
      <c r="A31" s="16">
        <v>16</v>
      </c>
      <c r="B31" s="17" t="s">
        <v>125</v>
      </c>
      <c r="C31" s="18" t="s">
        <v>24</v>
      </c>
      <c r="D31" s="32" t="s">
        <v>219</v>
      </c>
      <c r="E31" s="32" t="s">
        <v>87</v>
      </c>
      <c r="F31" s="8">
        <v>62300</v>
      </c>
      <c r="G31" s="11">
        <v>20452</v>
      </c>
      <c r="H31" s="11">
        <v>79230</v>
      </c>
      <c r="I31" s="11">
        <v>85899</v>
      </c>
      <c r="J31" s="11">
        <v>89507</v>
      </c>
      <c r="K31" s="11">
        <v>93356</v>
      </c>
      <c r="L31" s="4"/>
    </row>
    <row r="32" spans="1:12" ht="28.5" customHeight="1" x14ac:dyDescent="0.25">
      <c r="A32" s="16">
        <v>17</v>
      </c>
      <c r="B32" s="17" t="s">
        <v>125</v>
      </c>
      <c r="C32" s="18" t="s">
        <v>25</v>
      </c>
      <c r="D32" s="32" t="s">
        <v>220</v>
      </c>
      <c r="E32" s="32" t="s">
        <v>87</v>
      </c>
      <c r="F32" s="8">
        <v>89316</v>
      </c>
      <c r="G32" s="11">
        <v>68569</v>
      </c>
      <c r="H32" s="11">
        <v>95367</v>
      </c>
      <c r="I32" s="11">
        <v>100421</v>
      </c>
      <c r="J32" s="13">
        <v>105844</v>
      </c>
      <c r="K32" s="13">
        <v>111665</v>
      </c>
      <c r="L32" s="4"/>
    </row>
    <row r="33" spans="1:12" ht="30" customHeight="1" x14ac:dyDescent="0.25">
      <c r="A33" s="16">
        <v>18</v>
      </c>
      <c r="B33" s="17" t="s">
        <v>125</v>
      </c>
      <c r="C33" s="18" t="s">
        <v>26</v>
      </c>
      <c r="D33" s="32" t="s">
        <v>221</v>
      </c>
      <c r="E33" s="32" t="s">
        <v>87</v>
      </c>
      <c r="F33" s="8">
        <v>63177</v>
      </c>
      <c r="G33" s="11">
        <v>42428</v>
      </c>
      <c r="H33" s="11">
        <v>73641</v>
      </c>
      <c r="I33" s="11">
        <v>71987</v>
      </c>
      <c r="J33" s="11">
        <v>71987</v>
      </c>
      <c r="K33" s="11">
        <v>71987</v>
      </c>
      <c r="L33" s="4"/>
    </row>
    <row r="34" spans="1:12" ht="40.5" customHeight="1" x14ac:dyDescent="0.25">
      <c r="A34" s="16">
        <v>19</v>
      </c>
      <c r="B34" s="17" t="s">
        <v>125</v>
      </c>
      <c r="C34" s="18" t="s">
        <v>27</v>
      </c>
      <c r="D34" s="32" t="s">
        <v>222</v>
      </c>
      <c r="E34" s="32" t="s">
        <v>87</v>
      </c>
      <c r="F34" s="8">
        <v>3888</v>
      </c>
      <c r="G34" s="11">
        <v>5630</v>
      </c>
      <c r="H34" s="11">
        <v>6856</v>
      </c>
      <c r="I34" s="11">
        <v>4196</v>
      </c>
      <c r="J34" s="11">
        <v>4194</v>
      </c>
      <c r="K34" s="11">
        <v>3368</v>
      </c>
      <c r="L34" s="4"/>
    </row>
    <row r="35" spans="1:12" ht="81" customHeight="1" x14ac:dyDescent="0.25">
      <c r="A35" s="16">
        <v>20</v>
      </c>
      <c r="B35" s="17" t="s">
        <v>125</v>
      </c>
      <c r="C35" s="18" t="s">
        <v>28</v>
      </c>
      <c r="D35" s="32" t="s">
        <v>235</v>
      </c>
      <c r="E35" s="32" t="s">
        <v>87</v>
      </c>
      <c r="F35" s="8">
        <v>28727</v>
      </c>
      <c r="G35" s="11">
        <v>19587</v>
      </c>
      <c r="H35" s="11">
        <v>26469</v>
      </c>
      <c r="I35" s="11">
        <v>27607</v>
      </c>
      <c r="J35" s="11">
        <v>27607</v>
      </c>
      <c r="K35" s="11">
        <v>27607</v>
      </c>
      <c r="L35" s="4"/>
    </row>
    <row r="36" spans="1:12" ht="38.25" x14ac:dyDescent="0.25">
      <c r="A36" s="16">
        <v>21</v>
      </c>
      <c r="B36" s="17" t="s">
        <v>125</v>
      </c>
      <c r="C36" s="18" t="s">
        <v>103</v>
      </c>
      <c r="D36" s="32" t="s">
        <v>223</v>
      </c>
      <c r="E36" s="32" t="s">
        <v>87</v>
      </c>
      <c r="F36" s="29"/>
      <c r="G36" s="11">
        <v>-10</v>
      </c>
      <c r="H36" s="11"/>
      <c r="I36" s="24"/>
      <c r="J36" s="24"/>
      <c r="K36" s="24"/>
      <c r="L36" s="4"/>
    </row>
    <row r="37" spans="1:12" ht="30.75" customHeight="1" x14ac:dyDescent="0.25">
      <c r="A37" s="16">
        <v>22</v>
      </c>
      <c r="B37" s="17" t="s">
        <v>125</v>
      </c>
      <c r="C37" s="18" t="s">
        <v>194</v>
      </c>
      <c r="D37" s="32" t="s">
        <v>212</v>
      </c>
      <c r="E37" s="32" t="s">
        <v>87</v>
      </c>
      <c r="F37" s="8">
        <v>100</v>
      </c>
      <c r="G37" s="11">
        <v>103</v>
      </c>
      <c r="H37" s="11">
        <v>103</v>
      </c>
      <c r="I37" s="11"/>
      <c r="J37" s="11"/>
      <c r="K37" s="11"/>
      <c r="L37" s="4"/>
    </row>
    <row r="38" spans="1:12" ht="40.5" customHeight="1" x14ac:dyDescent="0.25">
      <c r="A38" s="16">
        <v>23</v>
      </c>
      <c r="B38" s="17" t="s">
        <v>125</v>
      </c>
      <c r="C38" s="18" t="s">
        <v>30</v>
      </c>
      <c r="D38" s="32" t="s">
        <v>212</v>
      </c>
      <c r="E38" s="32" t="s">
        <v>88</v>
      </c>
      <c r="F38" s="29"/>
      <c r="G38" s="11">
        <v>1335</v>
      </c>
      <c r="H38" s="11">
        <v>3020.9</v>
      </c>
      <c r="I38" s="11">
        <v>1322</v>
      </c>
      <c r="J38" s="11">
        <v>1202</v>
      </c>
      <c r="K38" s="11">
        <v>114</v>
      </c>
      <c r="L38" s="4"/>
    </row>
    <row r="39" spans="1:12" ht="28.5" hidden="1" customHeight="1" x14ac:dyDescent="0.25">
      <c r="A39" s="16">
        <v>24</v>
      </c>
      <c r="B39" s="17" t="s">
        <v>125</v>
      </c>
      <c r="C39" s="18" t="s">
        <v>31</v>
      </c>
      <c r="D39" s="32" t="s">
        <v>58</v>
      </c>
      <c r="E39" s="32" t="s">
        <v>89</v>
      </c>
      <c r="F39" s="29"/>
      <c r="G39" s="11">
        <v>0</v>
      </c>
      <c r="H39" s="24">
        <v>0</v>
      </c>
      <c r="I39" s="24"/>
      <c r="J39" s="24"/>
      <c r="K39" s="24"/>
      <c r="L39" s="4"/>
    </row>
    <row r="40" spans="1:12" ht="53.25" hidden="1" customHeight="1" x14ac:dyDescent="0.25">
      <c r="A40" s="16">
        <v>23</v>
      </c>
      <c r="B40" s="17" t="s">
        <v>125</v>
      </c>
      <c r="C40" s="18" t="s">
        <v>32</v>
      </c>
      <c r="D40" s="32" t="s">
        <v>212</v>
      </c>
      <c r="E40" s="32" t="s">
        <v>154</v>
      </c>
      <c r="F40" s="29"/>
      <c r="G40" s="11">
        <v>0</v>
      </c>
      <c r="H40" s="24">
        <v>0</v>
      </c>
      <c r="I40" s="24"/>
      <c r="J40" s="24"/>
      <c r="K40" s="24"/>
      <c r="L40" s="4"/>
    </row>
    <row r="41" spans="1:12" ht="39" customHeight="1" x14ac:dyDescent="0.25">
      <c r="A41" s="16">
        <v>24</v>
      </c>
      <c r="B41" s="17" t="s">
        <v>125</v>
      </c>
      <c r="C41" s="18" t="s">
        <v>33</v>
      </c>
      <c r="D41" s="32" t="s">
        <v>212</v>
      </c>
      <c r="E41" s="32" t="s">
        <v>90</v>
      </c>
      <c r="F41" s="29"/>
      <c r="G41" s="11">
        <v>7</v>
      </c>
      <c r="H41" s="11">
        <v>8</v>
      </c>
      <c r="I41" s="24"/>
      <c r="J41" s="24"/>
      <c r="K41" s="24"/>
      <c r="L41" s="4"/>
    </row>
    <row r="42" spans="1:12" ht="77.25" customHeight="1" x14ac:dyDescent="0.25">
      <c r="A42" s="16">
        <v>25</v>
      </c>
      <c r="B42" s="17" t="s">
        <v>125</v>
      </c>
      <c r="C42" s="18" t="s">
        <v>34</v>
      </c>
      <c r="D42" s="32" t="s">
        <v>212</v>
      </c>
      <c r="E42" s="32" t="s">
        <v>91</v>
      </c>
      <c r="F42" s="29"/>
      <c r="G42" s="11">
        <v>15</v>
      </c>
      <c r="H42" s="11">
        <v>16</v>
      </c>
      <c r="I42" s="24"/>
      <c r="J42" s="24"/>
      <c r="K42" s="24"/>
      <c r="L42" s="4"/>
    </row>
    <row r="43" spans="1:12" ht="35.25" customHeight="1" x14ac:dyDescent="0.25">
      <c r="A43" s="16">
        <v>26</v>
      </c>
      <c r="B43" s="17" t="s">
        <v>125</v>
      </c>
      <c r="C43" s="18" t="s">
        <v>176</v>
      </c>
      <c r="D43" s="32" t="s">
        <v>212</v>
      </c>
      <c r="E43" s="32" t="s">
        <v>177</v>
      </c>
      <c r="F43" s="8">
        <v>30.5</v>
      </c>
      <c r="G43" s="11">
        <v>56</v>
      </c>
      <c r="H43" s="11">
        <f>9.1+11.7+2.8+15+22.1</f>
        <v>60.699999999999996</v>
      </c>
      <c r="I43" s="11">
        <f>13.3+21.1+1+12+1</f>
        <v>48.400000000000006</v>
      </c>
      <c r="J43" s="11">
        <f>1</f>
        <v>1</v>
      </c>
      <c r="K43" s="11">
        <f>1</f>
        <v>1</v>
      </c>
      <c r="L43" s="4"/>
    </row>
    <row r="44" spans="1:12" ht="37.5" customHeight="1" x14ac:dyDescent="0.25">
      <c r="A44" s="16">
        <v>27</v>
      </c>
      <c r="B44" s="17" t="s">
        <v>125</v>
      </c>
      <c r="C44" s="18" t="s">
        <v>178</v>
      </c>
      <c r="D44" s="32" t="s">
        <v>212</v>
      </c>
      <c r="E44" s="32" t="s">
        <v>179</v>
      </c>
      <c r="F44" s="8">
        <v>1397</v>
      </c>
      <c r="G44" s="11">
        <v>2313</v>
      </c>
      <c r="H44" s="11">
        <v>2327.1</v>
      </c>
      <c r="I44" s="11">
        <v>2713</v>
      </c>
      <c r="J44" s="11">
        <v>2713</v>
      </c>
      <c r="K44" s="11">
        <v>2713</v>
      </c>
      <c r="L44" s="4"/>
    </row>
    <row r="45" spans="1:12" ht="39.75" hidden="1" customHeight="1" x14ac:dyDescent="0.25">
      <c r="A45" s="16">
        <v>28</v>
      </c>
      <c r="B45" s="17" t="s">
        <v>125</v>
      </c>
      <c r="C45" s="18" t="s">
        <v>36</v>
      </c>
      <c r="D45" s="32" t="s">
        <v>58</v>
      </c>
      <c r="E45" s="32" t="s">
        <v>93</v>
      </c>
      <c r="F45" s="29">
        <v>0</v>
      </c>
      <c r="G45" s="11">
        <v>0</v>
      </c>
      <c r="H45" s="24">
        <v>0</v>
      </c>
      <c r="I45" s="24"/>
      <c r="J45" s="24"/>
      <c r="K45" s="24"/>
      <c r="L45" s="4"/>
    </row>
    <row r="46" spans="1:12" ht="40.5" hidden="1" customHeight="1" x14ac:dyDescent="0.25">
      <c r="A46" s="16">
        <v>29</v>
      </c>
      <c r="B46" s="17" t="s">
        <v>125</v>
      </c>
      <c r="C46" s="18" t="s">
        <v>37</v>
      </c>
      <c r="D46" s="32" t="s">
        <v>58</v>
      </c>
      <c r="E46" s="32" t="s">
        <v>155</v>
      </c>
      <c r="F46" s="29">
        <v>0</v>
      </c>
      <c r="G46" s="11">
        <v>0</v>
      </c>
      <c r="H46" s="24">
        <v>0</v>
      </c>
      <c r="I46" s="24"/>
      <c r="J46" s="24"/>
      <c r="K46" s="24"/>
      <c r="L46" s="4"/>
    </row>
    <row r="47" spans="1:12" ht="56.25" hidden="1" customHeight="1" x14ac:dyDescent="0.25">
      <c r="A47" s="16">
        <v>28</v>
      </c>
      <c r="B47" s="17" t="s">
        <v>125</v>
      </c>
      <c r="C47" s="18" t="s">
        <v>38</v>
      </c>
      <c r="D47" s="32" t="s">
        <v>212</v>
      </c>
      <c r="E47" s="32" t="s">
        <v>94</v>
      </c>
      <c r="F47" s="29"/>
      <c r="G47" s="11">
        <v>0</v>
      </c>
      <c r="H47" s="11">
        <v>0</v>
      </c>
      <c r="I47" s="24"/>
      <c r="J47" s="24"/>
      <c r="K47" s="24"/>
      <c r="L47" s="4"/>
    </row>
    <row r="48" spans="1:12" ht="80.25" hidden="1" customHeight="1" x14ac:dyDescent="0.25">
      <c r="A48" s="16">
        <v>31</v>
      </c>
      <c r="B48" s="17" t="s">
        <v>125</v>
      </c>
      <c r="C48" s="18" t="s">
        <v>39</v>
      </c>
      <c r="D48" s="32" t="s">
        <v>58</v>
      </c>
      <c r="E48" s="32" t="s">
        <v>95</v>
      </c>
      <c r="F48" s="29"/>
      <c r="G48" s="11">
        <v>0</v>
      </c>
      <c r="H48" s="24">
        <v>0</v>
      </c>
      <c r="I48" s="24"/>
      <c r="J48" s="24"/>
      <c r="K48" s="24"/>
      <c r="L48" s="4"/>
    </row>
    <row r="49" spans="1:12" ht="51" hidden="1" customHeight="1" x14ac:dyDescent="0.25">
      <c r="A49" s="16">
        <v>32</v>
      </c>
      <c r="B49" s="17" t="s">
        <v>125</v>
      </c>
      <c r="C49" s="18" t="s">
        <v>152</v>
      </c>
      <c r="D49" s="32" t="s">
        <v>58</v>
      </c>
      <c r="E49" s="32" t="s">
        <v>151</v>
      </c>
      <c r="F49" s="29"/>
      <c r="G49" s="11">
        <v>0</v>
      </c>
      <c r="H49" s="24">
        <v>0</v>
      </c>
      <c r="I49" s="24"/>
      <c r="J49" s="24"/>
      <c r="K49" s="24"/>
      <c r="L49" s="4"/>
    </row>
    <row r="50" spans="1:12" ht="85.5" customHeight="1" x14ac:dyDescent="0.25">
      <c r="A50" s="16">
        <v>28</v>
      </c>
      <c r="B50" s="17" t="s">
        <v>125</v>
      </c>
      <c r="C50" s="18" t="s">
        <v>40</v>
      </c>
      <c r="D50" s="32" t="s">
        <v>212</v>
      </c>
      <c r="E50" s="32" t="s">
        <v>96</v>
      </c>
      <c r="F50" s="29"/>
      <c r="G50" s="11">
        <v>57</v>
      </c>
      <c r="H50" s="11">
        <v>60</v>
      </c>
      <c r="I50" s="24"/>
      <c r="J50" s="24"/>
      <c r="K50" s="24"/>
      <c r="L50" s="4"/>
    </row>
    <row r="51" spans="1:12" ht="30.75" hidden="1" customHeight="1" x14ac:dyDescent="0.25">
      <c r="A51" s="16">
        <v>33</v>
      </c>
      <c r="B51" s="17" t="s">
        <v>125</v>
      </c>
      <c r="C51" s="18" t="s">
        <v>41</v>
      </c>
      <c r="D51" s="32" t="s">
        <v>58</v>
      </c>
      <c r="E51" s="32" t="s">
        <v>97</v>
      </c>
      <c r="F51" s="29">
        <v>0</v>
      </c>
      <c r="G51" s="11">
        <v>0</v>
      </c>
      <c r="H51" s="24">
        <v>0</v>
      </c>
      <c r="I51" s="24"/>
      <c r="J51" s="24"/>
      <c r="K51" s="24"/>
      <c r="L51" s="4"/>
    </row>
    <row r="52" spans="1:12" ht="39" hidden="1" customHeight="1" x14ac:dyDescent="0.25">
      <c r="A52" s="16">
        <v>38</v>
      </c>
      <c r="B52" s="17" t="s">
        <v>125</v>
      </c>
      <c r="C52" s="18" t="s">
        <v>132</v>
      </c>
      <c r="D52" s="32" t="s">
        <v>58</v>
      </c>
      <c r="E52" s="32" t="s">
        <v>133</v>
      </c>
      <c r="F52" s="29"/>
      <c r="G52" s="11">
        <v>0</v>
      </c>
      <c r="H52" s="24"/>
      <c r="I52" s="24"/>
      <c r="J52" s="24"/>
      <c r="K52" s="24"/>
      <c r="L52" s="4"/>
    </row>
    <row r="53" spans="1:12" ht="39" customHeight="1" x14ac:dyDescent="0.25">
      <c r="A53" s="16">
        <v>29</v>
      </c>
      <c r="B53" s="17" t="s">
        <v>125</v>
      </c>
      <c r="C53" s="18" t="s">
        <v>193</v>
      </c>
      <c r="D53" s="32" t="s">
        <v>224</v>
      </c>
      <c r="E53" s="32" t="s">
        <v>107</v>
      </c>
      <c r="F53" s="29"/>
      <c r="G53" s="11">
        <v>9</v>
      </c>
      <c r="H53" s="11">
        <v>9</v>
      </c>
      <c r="I53" s="11">
        <f>79.7</f>
        <v>79.7</v>
      </c>
      <c r="J53" s="11">
        <f t="shared" ref="J53:K53" si="0">79.7</f>
        <v>79.7</v>
      </c>
      <c r="K53" s="11">
        <f t="shared" si="0"/>
        <v>79.7</v>
      </c>
      <c r="L53" s="4"/>
    </row>
    <row r="54" spans="1:12" ht="131.25" customHeight="1" x14ac:dyDescent="0.25">
      <c r="A54" s="16">
        <v>30</v>
      </c>
      <c r="B54" s="17" t="s">
        <v>125</v>
      </c>
      <c r="C54" s="18" t="s">
        <v>236</v>
      </c>
      <c r="D54" s="32" t="s">
        <v>225</v>
      </c>
      <c r="E54" s="32" t="s">
        <v>107</v>
      </c>
      <c r="F54" s="29"/>
      <c r="G54" s="11">
        <v>2</v>
      </c>
      <c r="H54" s="11">
        <v>2</v>
      </c>
      <c r="I54" s="11">
        <v>6.1</v>
      </c>
      <c r="J54" s="11">
        <v>6.1</v>
      </c>
      <c r="K54" s="11">
        <v>6.1</v>
      </c>
      <c r="L54" s="4"/>
    </row>
    <row r="55" spans="1:12" ht="144" hidden="1" customHeight="1" x14ac:dyDescent="0.25">
      <c r="A55" s="16">
        <v>36</v>
      </c>
      <c r="B55" s="17" t="s">
        <v>125</v>
      </c>
      <c r="C55" s="18" t="s">
        <v>158</v>
      </c>
      <c r="D55" s="32" t="s">
        <v>157</v>
      </c>
      <c r="E55" s="32" t="s">
        <v>107</v>
      </c>
      <c r="F55" s="29"/>
      <c r="G55" s="11">
        <v>0</v>
      </c>
      <c r="H55" s="24">
        <v>0</v>
      </c>
      <c r="I55" s="24"/>
      <c r="J55" s="24"/>
      <c r="K55" s="24"/>
      <c r="L55" s="4"/>
    </row>
    <row r="56" spans="1:12" ht="45.75" customHeight="1" x14ac:dyDescent="0.25">
      <c r="A56" s="16">
        <v>31</v>
      </c>
      <c r="B56" s="17" t="s">
        <v>125</v>
      </c>
      <c r="C56" s="18" t="s">
        <v>195</v>
      </c>
      <c r="D56" s="32" t="s">
        <v>212</v>
      </c>
      <c r="E56" s="32" t="s">
        <v>107</v>
      </c>
      <c r="F56" s="29"/>
      <c r="G56" s="11">
        <v>37</v>
      </c>
      <c r="H56" s="11">
        <f>7+32</f>
        <v>39</v>
      </c>
      <c r="I56" s="24"/>
      <c r="J56" s="24"/>
      <c r="K56" s="24"/>
      <c r="L56" s="4"/>
    </row>
    <row r="57" spans="1:12" ht="51" x14ac:dyDescent="0.25">
      <c r="A57" s="16">
        <v>32</v>
      </c>
      <c r="B57" s="17" t="s">
        <v>125</v>
      </c>
      <c r="C57" s="18" t="s">
        <v>196</v>
      </c>
      <c r="D57" s="32" t="s">
        <v>224</v>
      </c>
      <c r="E57" s="32" t="s">
        <v>137</v>
      </c>
      <c r="F57" s="29"/>
      <c r="G57" s="11">
        <v>62</v>
      </c>
      <c r="H57" s="11">
        <v>62</v>
      </c>
      <c r="I57" s="11">
        <v>64.5</v>
      </c>
      <c r="J57" s="11">
        <v>64.5</v>
      </c>
      <c r="K57" s="11">
        <v>64.5</v>
      </c>
      <c r="L57" s="4"/>
    </row>
    <row r="58" spans="1:12" ht="94.5" customHeight="1" x14ac:dyDescent="0.25">
      <c r="A58" s="16">
        <v>33</v>
      </c>
      <c r="B58" s="17" t="s">
        <v>125</v>
      </c>
      <c r="C58" s="18" t="s">
        <v>237</v>
      </c>
      <c r="D58" s="32" t="s">
        <v>238</v>
      </c>
      <c r="E58" s="32" t="s">
        <v>98</v>
      </c>
      <c r="F58" s="29"/>
      <c r="G58" s="11">
        <v>589</v>
      </c>
      <c r="H58" s="11">
        <v>588.70000000000005</v>
      </c>
      <c r="I58" s="24"/>
      <c r="J58" s="24"/>
      <c r="K58" s="24"/>
      <c r="L58" s="4"/>
    </row>
    <row r="59" spans="1:12" ht="138.75" customHeight="1" x14ac:dyDescent="0.25">
      <c r="A59" s="16">
        <v>34</v>
      </c>
      <c r="B59" s="17" t="s">
        <v>125</v>
      </c>
      <c r="C59" s="18" t="s">
        <v>42</v>
      </c>
      <c r="D59" s="32" t="s">
        <v>226</v>
      </c>
      <c r="E59" s="32" t="s">
        <v>98</v>
      </c>
      <c r="F59" s="8">
        <v>35576.9</v>
      </c>
      <c r="G59" s="11">
        <v>28461</v>
      </c>
      <c r="H59" s="11">
        <v>37953.300000000003</v>
      </c>
      <c r="I59" s="11">
        <v>38739.9</v>
      </c>
      <c r="J59" s="11">
        <v>38739.9</v>
      </c>
      <c r="K59" s="11">
        <v>38739.9</v>
      </c>
      <c r="L59" s="4"/>
    </row>
    <row r="60" spans="1:12" ht="115.5" customHeight="1" x14ac:dyDescent="0.25">
      <c r="A60" s="16">
        <v>35</v>
      </c>
      <c r="B60" s="17" t="s">
        <v>125</v>
      </c>
      <c r="C60" s="18" t="s">
        <v>43</v>
      </c>
      <c r="D60" s="32" t="s">
        <v>227</v>
      </c>
      <c r="E60" s="32" t="s">
        <v>98</v>
      </c>
      <c r="F60" s="8">
        <v>8427.5</v>
      </c>
      <c r="G60" s="11">
        <v>8898</v>
      </c>
      <c r="H60" s="11">
        <v>11858.9</v>
      </c>
      <c r="I60" s="11">
        <v>14635.7</v>
      </c>
      <c r="J60" s="11">
        <v>14635.7</v>
      </c>
      <c r="K60" s="11">
        <v>14635.7</v>
      </c>
      <c r="L60" s="4"/>
    </row>
    <row r="61" spans="1:12" ht="141.75" hidden="1" customHeight="1" x14ac:dyDescent="0.25">
      <c r="A61" s="16">
        <v>39</v>
      </c>
      <c r="B61" s="17" t="s">
        <v>125</v>
      </c>
      <c r="C61" s="18" t="s">
        <v>109</v>
      </c>
      <c r="D61" s="32" t="s">
        <v>110</v>
      </c>
      <c r="E61" s="32" t="s">
        <v>98</v>
      </c>
      <c r="F61" s="8"/>
      <c r="G61" s="11">
        <v>0</v>
      </c>
      <c r="H61" s="24">
        <v>0</v>
      </c>
      <c r="I61" s="24"/>
      <c r="J61" s="24"/>
      <c r="K61" s="24"/>
      <c r="L61" s="4"/>
    </row>
    <row r="62" spans="1:12" ht="72" customHeight="1" x14ac:dyDescent="0.25">
      <c r="A62" s="16">
        <v>36</v>
      </c>
      <c r="B62" s="17" t="s">
        <v>125</v>
      </c>
      <c r="C62" s="18" t="s">
        <v>44</v>
      </c>
      <c r="D62" s="32" t="s">
        <v>228</v>
      </c>
      <c r="E62" s="32" t="s">
        <v>98</v>
      </c>
      <c r="F62" s="8">
        <v>19581.599999999999</v>
      </c>
      <c r="G62" s="11">
        <v>15442</v>
      </c>
      <c r="H62" s="11">
        <v>20598.8</v>
      </c>
      <c r="I62" s="11">
        <v>19230.400000000001</v>
      </c>
      <c r="J62" s="11">
        <v>19230.400000000001</v>
      </c>
      <c r="K62" s="11">
        <v>19230.400000000001</v>
      </c>
      <c r="L62" s="4"/>
    </row>
    <row r="63" spans="1:12" ht="95.25" customHeight="1" x14ac:dyDescent="0.25">
      <c r="A63" s="16">
        <v>37</v>
      </c>
      <c r="B63" s="17" t="s">
        <v>125</v>
      </c>
      <c r="C63" s="18" t="s">
        <v>45</v>
      </c>
      <c r="D63" s="32" t="s">
        <v>229</v>
      </c>
      <c r="E63" s="32" t="s">
        <v>98</v>
      </c>
      <c r="F63" s="8">
        <v>1127.3</v>
      </c>
      <c r="G63" s="11">
        <v>157</v>
      </c>
      <c r="H63" s="11">
        <v>831.8</v>
      </c>
      <c r="I63" s="11">
        <v>664.5</v>
      </c>
      <c r="J63" s="11">
        <v>664.5</v>
      </c>
      <c r="K63" s="11">
        <v>664.5</v>
      </c>
      <c r="L63" s="4"/>
    </row>
    <row r="64" spans="1:12" ht="133.5" customHeight="1" x14ac:dyDescent="0.25">
      <c r="A64" s="16">
        <v>38</v>
      </c>
      <c r="B64" s="17" t="s">
        <v>125</v>
      </c>
      <c r="C64" s="18" t="s">
        <v>172</v>
      </c>
      <c r="D64" s="32" t="s">
        <v>239</v>
      </c>
      <c r="E64" s="32" t="s">
        <v>98</v>
      </c>
      <c r="F64" s="8">
        <v>1645.4</v>
      </c>
      <c r="G64" s="11">
        <v>1252</v>
      </c>
      <c r="H64" s="11">
        <v>1819.3</v>
      </c>
      <c r="I64" s="11">
        <v>1943.2</v>
      </c>
      <c r="J64" s="11">
        <v>1943.2</v>
      </c>
      <c r="K64" s="11">
        <v>1943.2</v>
      </c>
      <c r="L64" s="4"/>
    </row>
    <row r="65" spans="1:11" ht="38.25" hidden="1" x14ac:dyDescent="0.25">
      <c r="A65" s="16">
        <v>43</v>
      </c>
      <c r="B65" s="17" t="s">
        <v>125</v>
      </c>
      <c r="C65" s="18" t="s">
        <v>111</v>
      </c>
      <c r="D65" s="32" t="s">
        <v>106</v>
      </c>
      <c r="E65" s="32" t="s">
        <v>98</v>
      </c>
      <c r="F65" s="8"/>
      <c r="G65" s="11">
        <v>0</v>
      </c>
      <c r="H65" s="24">
        <v>0</v>
      </c>
      <c r="I65" s="24"/>
      <c r="J65" s="24"/>
      <c r="K65" s="24"/>
    </row>
    <row r="66" spans="1:11" ht="38.25" x14ac:dyDescent="0.25">
      <c r="A66" s="16">
        <v>39</v>
      </c>
      <c r="B66" s="17" t="s">
        <v>125</v>
      </c>
      <c r="C66" s="18" t="s">
        <v>201</v>
      </c>
      <c r="D66" s="32" t="s">
        <v>224</v>
      </c>
      <c r="E66" s="32" t="s">
        <v>98</v>
      </c>
      <c r="F66" s="8"/>
      <c r="G66" s="11">
        <v>252</v>
      </c>
      <c r="H66" s="11">
        <v>252.2</v>
      </c>
      <c r="I66" s="24"/>
      <c r="J66" s="24"/>
      <c r="K66" s="24"/>
    </row>
    <row r="67" spans="1:11" ht="42" customHeight="1" x14ac:dyDescent="0.25">
      <c r="A67" s="16">
        <v>40</v>
      </c>
      <c r="B67" s="17" t="s">
        <v>125</v>
      </c>
      <c r="C67" s="18" t="s">
        <v>202</v>
      </c>
      <c r="D67" s="32" t="s">
        <v>203</v>
      </c>
      <c r="E67" s="32" t="s">
        <v>98</v>
      </c>
      <c r="F67" s="8"/>
      <c r="G67" s="11">
        <v>1892</v>
      </c>
      <c r="H67" s="11">
        <v>1891.8</v>
      </c>
      <c r="I67" s="24"/>
      <c r="J67" s="24"/>
      <c r="K67" s="24"/>
    </row>
    <row r="68" spans="1:11" ht="162" customHeight="1" x14ac:dyDescent="0.25">
      <c r="A68" s="16">
        <v>41</v>
      </c>
      <c r="B68" s="17" t="s">
        <v>125</v>
      </c>
      <c r="C68" s="18" t="s">
        <v>46</v>
      </c>
      <c r="D68" s="32" t="s">
        <v>230</v>
      </c>
      <c r="E68" s="32" t="s">
        <v>98</v>
      </c>
      <c r="F68" s="8">
        <v>18000.8</v>
      </c>
      <c r="G68" s="11">
        <v>4875</v>
      </c>
      <c r="H68" s="11">
        <v>13952</v>
      </c>
      <c r="I68" s="11">
        <v>14727.9</v>
      </c>
      <c r="J68" s="11">
        <v>14727.9</v>
      </c>
      <c r="K68" s="11">
        <v>14727.9</v>
      </c>
    </row>
    <row r="69" spans="1:11" ht="162" customHeight="1" x14ac:dyDescent="0.25">
      <c r="A69" s="16">
        <v>42</v>
      </c>
      <c r="B69" s="17" t="s">
        <v>125</v>
      </c>
      <c r="C69" s="18" t="s">
        <v>204</v>
      </c>
      <c r="D69" s="32" t="s">
        <v>205</v>
      </c>
      <c r="E69" s="32" t="s">
        <v>98</v>
      </c>
      <c r="F69" s="8"/>
      <c r="G69" s="11">
        <v>727</v>
      </c>
      <c r="H69" s="11">
        <v>727.3</v>
      </c>
      <c r="I69" s="24"/>
      <c r="J69" s="24"/>
      <c r="K69" s="24"/>
    </row>
    <row r="70" spans="1:11" ht="76.5" customHeight="1" x14ac:dyDescent="0.25">
      <c r="A70" s="16">
        <v>43</v>
      </c>
      <c r="B70" s="17" t="s">
        <v>125</v>
      </c>
      <c r="C70" s="18" t="s">
        <v>47</v>
      </c>
      <c r="D70" s="32" t="s">
        <v>231</v>
      </c>
      <c r="E70" s="32" t="s">
        <v>98</v>
      </c>
      <c r="F70" s="8">
        <v>20232.599999999999</v>
      </c>
      <c r="G70" s="11">
        <v>15019</v>
      </c>
      <c r="H70" s="11">
        <v>17695.400000000001</v>
      </c>
      <c r="I70" s="11">
        <v>15552.2</v>
      </c>
      <c r="J70" s="11">
        <v>15552.2</v>
      </c>
      <c r="K70" s="11">
        <v>15552.2</v>
      </c>
    </row>
    <row r="71" spans="1:11" ht="91.5" hidden="1" customHeight="1" x14ac:dyDescent="0.25">
      <c r="A71" s="16">
        <v>39</v>
      </c>
      <c r="B71" s="17" t="s">
        <v>125</v>
      </c>
      <c r="C71" s="18" t="s">
        <v>48</v>
      </c>
      <c r="D71" s="32" t="s">
        <v>74</v>
      </c>
      <c r="E71" s="32" t="s">
        <v>98</v>
      </c>
      <c r="F71" s="8"/>
      <c r="G71" s="11">
        <v>0</v>
      </c>
      <c r="H71" s="24">
        <v>0</v>
      </c>
      <c r="I71" s="24"/>
      <c r="J71" s="24"/>
      <c r="K71" s="24"/>
    </row>
    <row r="72" spans="1:11" ht="37.5" customHeight="1" x14ac:dyDescent="0.25">
      <c r="A72" s="16">
        <v>44</v>
      </c>
      <c r="B72" s="17" t="s">
        <v>125</v>
      </c>
      <c r="C72" s="18" t="s">
        <v>112</v>
      </c>
      <c r="D72" s="32" t="s">
        <v>212</v>
      </c>
      <c r="E72" s="32" t="s">
        <v>98</v>
      </c>
      <c r="F72" s="8"/>
      <c r="G72" s="11">
        <v>66</v>
      </c>
      <c r="H72" s="11">
        <v>80</v>
      </c>
      <c r="I72" s="24"/>
      <c r="J72" s="24"/>
      <c r="K72" s="24"/>
    </row>
    <row r="73" spans="1:11" ht="39" hidden="1" customHeight="1" x14ac:dyDescent="0.25">
      <c r="A73" s="16">
        <v>41</v>
      </c>
      <c r="B73" s="17" t="s">
        <v>125</v>
      </c>
      <c r="C73" s="18" t="s">
        <v>180</v>
      </c>
      <c r="D73" s="32" t="s">
        <v>232</v>
      </c>
      <c r="E73" s="32" t="s">
        <v>98</v>
      </c>
      <c r="F73" s="8"/>
      <c r="G73" s="11">
        <v>0</v>
      </c>
      <c r="H73" s="24">
        <v>0</v>
      </c>
      <c r="I73" s="24"/>
      <c r="J73" s="24"/>
      <c r="K73" s="24"/>
    </row>
    <row r="74" spans="1:11" ht="41.25" hidden="1" customHeight="1" x14ac:dyDescent="0.25">
      <c r="A74" s="16">
        <v>42</v>
      </c>
      <c r="B74" s="17" t="s">
        <v>125</v>
      </c>
      <c r="C74" s="18" t="s">
        <v>49</v>
      </c>
      <c r="D74" s="32" t="s">
        <v>233</v>
      </c>
      <c r="E74" s="32" t="s">
        <v>98</v>
      </c>
      <c r="F74" s="8"/>
      <c r="G74" s="11">
        <v>0</v>
      </c>
      <c r="H74" s="24">
        <v>0</v>
      </c>
      <c r="I74" s="24">
        <v>0</v>
      </c>
      <c r="J74" s="24">
        <v>0</v>
      </c>
      <c r="K74" s="24">
        <v>0</v>
      </c>
    </row>
    <row r="75" spans="1:11" ht="41.25" hidden="1" customHeight="1" x14ac:dyDescent="0.25">
      <c r="A75" s="16">
        <v>49</v>
      </c>
      <c r="B75" s="17" t="s">
        <v>125</v>
      </c>
      <c r="C75" s="18" t="s">
        <v>159</v>
      </c>
      <c r="D75" s="32" t="s">
        <v>106</v>
      </c>
      <c r="E75" s="32" t="s">
        <v>160</v>
      </c>
      <c r="F75" s="8"/>
      <c r="G75" s="11">
        <v>0</v>
      </c>
      <c r="H75" s="24">
        <v>0</v>
      </c>
      <c r="I75" s="24"/>
      <c r="J75" s="24"/>
      <c r="K75" s="24"/>
    </row>
    <row r="76" spans="1:11" ht="134.25" customHeight="1" x14ac:dyDescent="0.25">
      <c r="A76" s="16">
        <v>45</v>
      </c>
      <c r="B76" s="17" t="s">
        <v>125</v>
      </c>
      <c r="C76" s="18" t="s">
        <v>173</v>
      </c>
      <c r="D76" s="32" t="s">
        <v>239</v>
      </c>
      <c r="E76" s="32" t="s">
        <v>99</v>
      </c>
      <c r="F76" s="8">
        <v>1982</v>
      </c>
      <c r="G76" s="11">
        <v>2647</v>
      </c>
      <c r="H76" s="11">
        <v>3031.9</v>
      </c>
      <c r="I76" s="11">
        <v>3136.5</v>
      </c>
      <c r="J76" s="11">
        <v>3136.5</v>
      </c>
      <c r="K76" s="11">
        <v>3136.5</v>
      </c>
    </row>
    <row r="77" spans="1:11" ht="41.25" customHeight="1" x14ac:dyDescent="0.25">
      <c r="A77" s="16">
        <v>46</v>
      </c>
      <c r="B77" s="17" t="s">
        <v>125</v>
      </c>
      <c r="C77" s="18" t="s">
        <v>181</v>
      </c>
      <c r="D77" s="32" t="s">
        <v>224</v>
      </c>
      <c r="E77" s="32" t="s">
        <v>99</v>
      </c>
      <c r="F77" s="8">
        <v>7500</v>
      </c>
      <c r="G77" s="11">
        <v>7558</v>
      </c>
      <c r="H77" s="11">
        <v>7557.7</v>
      </c>
      <c r="I77" s="11">
        <v>8948.1</v>
      </c>
      <c r="J77" s="11">
        <v>9018.1</v>
      </c>
      <c r="K77" s="11">
        <v>9018.1</v>
      </c>
    </row>
    <row r="78" spans="1:11" ht="72.75" hidden="1" customHeight="1" x14ac:dyDescent="0.25">
      <c r="A78" s="16">
        <v>52</v>
      </c>
      <c r="B78" s="17" t="s">
        <v>125</v>
      </c>
      <c r="C78" s="18" t="s">
        <v>50</v>
      </c>
      <c r="D78" s="32" t="s">
        <v>76</v>
      </c>
      <c r="E78" s="32" t="s">
        <v>99</v>
      </c>
      <c r="F78" s="8">
        <v>0</v>
      </c>
      <c r="G78" s="11"/>
      <c r="H78" s="24"/>
      <c r="I78" s="24"/>
      <c r="J78" s="24"/>
      <c r="K78" s="24"/>
    </row>
    <row r="79" spans="1:11" ht="31.5" customHeight="1" x14ac:dyDescent="0.25">
      <c r="A79" s="16">
        <v>47</v>
      </c>
      <c r="B79" s="17" t="s">
        <v>125</v>
      </c>
      <c r="C79" s="18" t="s">
        <v>197</v>
      </c>
      <c r="D79" s="32" t="s">
        <v>212</v>
      </c>
      <c r="E79" s="32" t="s">
        <v>99</v>
      </c>
      <c r="F79" s="8"/>
      <c r="G79" s="11">
        <v>312</v>
      </c>
      <c r="H79" s="11">
        <f>20+4+6+1+50+200+70</f>
        <v>351</v>
      </c>
      <c r="I79" s="11">
        <f>33+6+6+1.5+108.9+327.7</f>
        <v>483.1</v>
      </c>
      <c r="J79" s="11">
        <f t="shared" ref="J79:K79" si="1">33+6+6+1.5+108.9+327.7</f>
        <v>483.1</v>
      </c>
      <c r="K79" s="11">
        <f t="shared" si="1"/>
        <v>483.1</v>
      </c>
    </row>
    <row r="80" spans="1:11" ht="32.25" hidden="1" customHeight="1" x14ac:dyDescent="0.25">
      <c r="A80" s="16">
        <v>54</v>
      </c>
      <c r="B80" s="17" t="s">
        <v>125</v>
      </c>
      <c r="C80" s="18" t="s">
        <v>148</v>
      </c>
      <c r="D80" s="32" t="s">
        <v>75</v>
      </c>
      <c r="E80" s="32" t="s">
        <v>99</v>
      </c>
      <c r="F80" s="8"/>
      <c r="G80" s="11">
        <v>0</v>
      </c>
      <c r="H80" s="24">
        <v>0</v>
      </c>
      <c r="I80" s="24">
        <v>0</v>
      </c>
      <c r="J80" s="24">
        <v>0</v>
      </c>
      <c r="K80" s="24">
        <v>0</v>
      </c>
    </row>
    <row r="81" spans="1:12" ht="36.75" customHeight="1" x14ac:dyDescent="0.25">
      <c r="A81" s="16">
        <v>48</v>
      </c>
      <c r="B81" s="17" t="s">
        <v>125</v>
      </c>
      <c r="C81" s="18" t="s">
        <v>52</v>
      </c>
      <c r="D81" s="32" t="s">
        <v>234</v>
      </c>
      <c r="E81" s="32" t="s">
        <v>119</v>
      </c>
      <c r="F81" s="8">
        <v>100</v>
      </c>
      <c r="G81" s="11">
        <v>30</v>
      </c>
      <c r="H81" s="11">
        <v>125</v>
      </c>
      <c r="I81" s="11">
        <v>500</v>
      </c>
      <c r="J81" s="11">
        <v>100</v>
      </c>
      <c r="K81" s="11">
        <v>100</v>
      </c>
    </row>
    <row r="82" spans="1:12" ht="36.75" customHeight="1" x14ac:dyDescent="0.25">
      <c r="A82" s="16">
        <v>49</v>
      </c>
      <c r="B82" s="17" t="s">
        <v>125</v>
      </c>
      <c r="C82" s="20" t="s">
        <v>174</v>
      </c>
      <c r="D82" s="32" t="s">
        <v>239</v>
      </c>
      <c r="E82" s="32" t="s">
        <v>119</v>
      </c>
      <c r="F82" s="8">
        <v>1280.8</v>
      </c>
      <c r="G82" s="11">
        <v>16</v>
      </c>
      <c r="H82" s="11">
        <v>95.8</v>
      </c>
      <c r="I82" s="11">
        <v>94.9</v>
      </c>
      <c r="J82" s="11">
        <v>94.9</v>
      </c>
      <c r="K82" s="11">
        <v>94.9</v>
      </c>
    </row>
    <row r="83" spans="1:12" ht="38.25" customHeight="1" x14ac:dyDescent="0.25">
      <c r="A83" s="16">
        <v>50</v>
      </c>
      <c r="B83" s="17" t="s">
        <v>125</v>
      </c>
      <c r="C83" s="18" t="s">
        <v>198</v>
      </c>
      <c r="D83" s="32" t="s">
        <v>224</v>
      </c>
      <c r="E83" s="32" t="s">
        <v>119</v>
      </c>
      <c r="F83" s="8">
        <v>133</v>
      </c>
      <c r="G83" s="11">
        <v>167</v>
      </c>
      <c r="H83" s="11">
        <f>290.1+6.6</f>
        <v>296.70000000000005</v>
      </c>
      <c r="I83" s="11">
        <f>333.9+70</f>
        <v>403.9</v>
      </c>
      <c r="J83" s="11">
        <v>333.9</v>
      </c>
      <c r="K83" s="11">
        <v>333.9</v>
      </c>
    </row>
    <row r="84" spans="1:12" ht="39" hidden="1" customHeight="1" x14ac:dyDescent="0.25">
      <c r="A84" s="16">
        <v>56</v>
      </c>
      <c r="B84" s="17" t="s">
        <v>125</v>
      </c>
      <c r="C84" s="18" t="s">
        <v>53</v>
      </c>
      <c r="D84" s="32" t="s">
        <v>76</v>
      </c>
      <c r="E84" s="32" t="s">
        <v>119</v>
      </c>
      <c r="F84" s="8"/>
      <c r="G84" s="11"/>
      <c r="H84" s="24">
        <v>0</v>
      </c>
      <c r="I84" s="24"/>
      <c r="J84" s="24"/>
      <c r="K84" s="24"/>
    </row>
    <row r="85" spans="1:12" ht="47.25" hidden="1" customHeight="1" x14ac:dyDescent="0.25">
      <c r="A85" s="16">
        <v>57</v>
      </c>
      <c r="B85" s="17" t="s">
        <v>125</v>
      </c>
      <c r="C85" s="20" t="s">
        <v>115</v>
      </c>
      <c r="D85" s="32" t="s">
        <v>75</v>
      </c>
      <c r="E85" s="32" t="s">
        <v>119</v>
      </c>
      <c r="F85" s="9"/>
      <c r="G85" s="11">
        <v>0</v>
      </c>
      <c r="H85" s="24"/>
      <c r="I85" s="24"/>
      <c r="J85" s="24"/>
      <c r="K85" s="24"/>
    </row>
    <row r="86" spans="1:12" ht="111.75" customHeight="1" x14ac:dyDescent="0.25">
      <c r="A86" s="16">
        <v>51</v>
      </c>
      <c r="B86" s="17" t="s">
        <v>125</v>
      </c>
      <c r="C86" s="20" t="s">
        <v>206</v>
      </c>
      <c r="D86" s="32" t="s">
        <v>207</v>
      </c>
      <c r="E86" s="32" t="s">
        <v>117</v>
      </c>
      <c r="F86" s="11">
        <v>146.5</v>
      </c>
      <c r="G86" s="11">
        <v>110</v>
      </c>
      <c r="H86" s="11">
        <v>146.5</v>
      </c>
      <c r="I86" s="11">
        <v>147</v>
      </c>
      <c r="J86" s="11">
        <v>147</v>
      </c>
      <c r="K86" s="11">
        <v>147</v>
      </c>
    </row>
    <row r="87" spans="1:12" ht="51.75" customHeight="1" x14ac:dyDescent="0.25">
      <c r="A87" s="16">
        <v>52</v>
      </c>
      <c r="B87" s="17" t="s">
        <v>125</v>
      </c>
      <c r="C87" s="20" t="s">
        <v>199</v>
      </c>
      <c r="D87" s="32" t="s">
        <v>224</v>
      </c>
      <c r="E87" s="32" t="s">
        <v>117</v>
      </c>
      <c r="F87" s="13">
        <v>3500</v>
      </c>
      <c r="G87" s="13">
        <v>3985</v>
      </c>
      <c r="H87" s="11">
        <f>3983.6</f>
        <v>3983.6</v>
      </c>
      <c r="I87" s="24"/>
      <c r="J87" s="24"/>
      <c r="K87" s="24"/>
    </row>
    <row r="88" spans="1:12" ht="135" customHeight="1" x14ac:dyDescent="0.25">
      <c r="A88" s="16">
        <v>53</v>
      </c>
      <c r="B88" s="17" t="s">
        <v>125</v>
      </c>
      <c r="C88" s="20" t="s">
        <v>208</v>
      </c>
      <c r="D88" s="32" t="s">
        <v>209</v>
      </c>
      <c r="E88" s="32" t="s">
        <v>117</v>
      </c>
      <c r="F88" s="9"/>
      <c r="G88" s="13">
        <v>22</v>
      </c>
      <c r="H88" s="11">
        <v>22</v>
      </c>
      <c r="I88" s="24"/>
      <c r="J88" s="24"/>
      <c r="K88" s="24"/>
    </row>
    <row r="89" spans="1:12" ht="54" customHeight="1" x14ac:dyDescent="0.25">
      <c r="A89" s="16">
        <v>54</v>
      </c>
      <c r="B89" s="17" t="s">
        <v>125</v>
      </c>
      <c r="C89" s="20" t="s">
        <v>200</v>
      </c>
      <c r="D89" s="32" t="s">
        <v>212</v>
      </c>
      <c r="E89" s="32" t="s">
        <v>117</v>
      </c>
      <c r="F89" s="8">
        <v>1766.7</v>
      </c>
      <c r="G89" s="13">
        <v>72</v>
      </c>
      <c r="H89" s="11">
        <v>300</v>
      </c>
      <c r="I89" s="11">
        <v>425.6</v>
      </c>
      <c r="J89" s="11">
        <v>425.6</v>
      </c>
      <c r="K89" s="11">
        <v>425.6</v>
      </c>
    </row>
    <row r="90" spans="1:12" ht="30.75" customHeight="1" x14ac:dyDescent="0.25">
      <c r="A90" s="16">
        <v>55</v>
      </c>
      <c r="B90" s="17" t="s">
        <v>125</v>
      </c>
      <c r="C90" s="20" t="s">
        <v>246</v>
      </c>
      <c r="D90" s="32" t="s">
        <v>212</v>
      </c>
      <c r="E90" s="32" t="s">
        <v>210</v>
      </c>
      <c r="F90" s="8"/>
      <c r="G90" s="13">
        <v>488</v>
      </c>
      <c r="H90" s="11">
        <v>488</v>
      </c>
      <c r="I90" s="24"/>
      <c r="J90" s="24"/>
      <c r="K90" s="24"/>
    </row>
    <row r="91" spans="1:12" ht="0.75" customHeight="1" x14ac:dyDescent="0.25">
      <c r="A91" s="16">
        <v>56</v>
      </c>
      <c r="B91" s="17" t="s">
        <v>125</v>
      </c>
      <c r="C91" s="20" t="s">
        <v>171</v>
      </c>
      <c r="D91" s="32" t="s">
        <v>212</v>
      </c>
      <c r="E91" s="32" t="s">
        <v>117</v>
      </c>
      <c r="F91" s="8">
        <v>0</v>
      </c>
      <c r="G91" s="13">
        <v>0</v>
      </c>
      <c r="H91" s="24">
        <v>18</v>
      </c>
      <c r="I91" s="24"/>
      <c r="J91" s="24"/>
      <c r="K91" s="24"/>
    </row>
    <row r="92" spans="1:12" ht="34.5" customHeight="1" x14ac:dyDescent="0.25">
      <c r="A92" s="37">
        <v>56</v>
      </c>
      <c r="B92" s="17" t="s">
        <v>125</v>
      </c>
      <c r="C92" s="33" t="s">
        <v>182</v>
      </c>
      <c r="D92" s="32" t="s">
        <v>212</v>
      </c>
      <c r="E92" s="34" t="s">
        <v>183</v>
      </c>
      <c r="F92" s="8"/>
      <c r="G92" s="13">
        <v>18</v>
      </c>
      <c r="H92" s="11">
        <v>20</v>
      </c>
      <c r="I92" s="24"/>
      <c r="J92" s="24"/>
      <c r="K92" s="24"/>
    </row>
    <row r="93" spans="1:12" ht="26.25" customHeight="1" x14ac:dyDescent="0.25">
      <c r="A93" s="38"/>
      <c r="B93" s="38"/>
      <c r="C93" s="38"/>
      <c r="D93" s="38"/>
      <c r="E93" s="38"/>
      <c r="F93" s="31">
        <f>SUM(F13:F91)</f>
        <v>1643349.6</v>
      </c>
      <c r="G93" s="31">
        <f>SUM(G13:G92)</f>
        <v>1175868</v>
      </c>
      <c r="H93" s="31">
        <f>H13+H14+H15+H17+H18+H20+H21+H22+H23+H24+H26+H27+H29+H30+H31+H32+H33+H34+H35+H37+H38+H41+H42+H43+H44+H50+H53+H54+H56+H57+H58+H59+H60+H62+H63+H64+H66+H67+H68+H69+H70+H72+H76+H77+H79+H81+H82+H83+H86+H87+H88+H89+H90+H92</f>
        <v>1716825.7</v>
      </c>
      <c r="I93" s="31">
        <f>SUM(I13:I92)-1</f>
        <v>1784793.5999999996</v>
      </c>
      <c r="J93" s="31">
        <f>SUM(J13:J91)</f>
        <v>1866658.1999999997</v>
      </c>
      <c r="K93" s="31">
        <f>SUM(K13:K91)</f>
        <v>1953796.1999999997</v>
      </c>
      <c r="L93" s="6"/>
    </row>
    <row r="94" spans="1:12" x14ac:dyDescent="0.25">
      <c r="A94" s="4"/>
      <c r="B94" s="4"/>
      <c r="C94" s="4"/>
      <c r="D94" s="23"/>
      <c r="E94" s="4"/>
      <c r="F94" s="4"/>
      <c r="G94" s="6"/>
      <c r="H94" s="6"/>
      <c r="I94" s="6"/>
      <c r="J94" s="6"/>
      <c r="K94" s="6"/>
    </row>
    <row r="95" spans="1:12" x14ac:dyDescent="0.25">
      <c r="A95" s="4"/>
      <c r="B95" s="4"/>
      <c r="C95" s="4"/>
      <c r="D95" s="23"/>
      <c r="E95" s="4"/>
      <c r="F95" s="4"/>
      <c r="G95" s="6"/>
      <c r="H95" s="6"/>
      <c r="I95" s="6"/>
      <c r="J95" s="6"/>
      <c r="K95" s="6"/>
    </row>
    <row r="96" spans="1:12" x14ac:dyDescent="0.25">
      <c r="A96" s="4"/>
      <c r="B96" s="4"/>
      <c r="C96" s="4"/>
      <c r="D96" s="23"/>
      <c r="E96" s="4"/>
      <c r="F96" s="4"/>
      <c r="G96" s="4" t="s">
        <v>170</v>
      </c>
      <c r="H96" s="35">
        <f>H26</f>
        <v>833617</v>
      </c>
      <c r="I96" s="35">
        <f>I26</f>
        <v>881967</v>
      </c>
      <c r="J96" s="35">
        <f>J26</f>
        <v>935767</v>
      </c>
      <c r="K96" s="35">
        <f>K26</f>
        <v>994720</v>
      </c>
    </row>
    <row r="97" spans="1:12" x14ac:dyDescent="0.25">
      <c r="A97" s="4"/>
      <c r="B97" s="4"/>
      <c r="C97" s="4"/>
      <c r="D97" s="23"/>
      <c r="E97" s="4"/>
      <c r="F97" s="4"/>
      <c r="G97" s="4" t="s">
        <v>169</v>
      </c>
      <c r="H97" s="35">
        <f>H18</f>
        <v>32681</v>
      </c>
      <c r="I97" s="35">
        <f>I18</f>
        <v>33964</v>
      </c>
      <c r="J97" s="35">
        <f>J18</f>
        <v>35297</v>
      </c>
      <c r="K97" s="35">
        <f>K18</f>
        <v>36684</v>
      </c>
    </row>
    <row r="98" spans="1:12" x14ac:dyDescent="0.25">
      <c r="A98" s="4"/>
      <c r="B98" s="4"/>
      <c r="C98" s="4"/>
      <c r="D98" s="23"/>
      <c r="E98" s="4"/>
      <c r="F98" s="4"/>
      <c r="G98" s="4" t="s">
        <v>168</v>
      </c>
      <c r="H98" s="35">
        <f>H27+H28+H29+H30</f>
        <v>429808</v>
      </c>
      <c r="I98" s="35">
        <f>I27+I28+I29+I30</f>
        <v>446477</v>
      </c>
      <c r="J98" s="35">
        <f>J27+J28+J29+J30</f>
        <v>464746</v>
      </c>
      <c r="K98" s="35">
        <f>K27+K28+K29+K30</f>
        <v>483788</v>
      </c>
    </row>
    <row r="99" spans="1:12" x14ac:dyDescent="0.25">
      <c r="A99" s="4"/>
      <c r="B99" s="4"/>
      <c r="C99" s="4"/>
      <c r="D99" s="23"/>
      <c r="E99" s="4"/>
      <c r="F99" s="4"/>
      <c r="G99" s="4" t="s">
        <v>167</v>
      </c>
      <c r="H99" s="35">
        <f>H31+H32+H33</f>
        <v>248238</v>
      </c>
      <c r="I99" s="35">
        <f>I31+I32+I33</f>
        <v>258307</v>
      </c>
      <c r="J99" s="35">
        <f>J31+J32+J33</f>
        <v>267338</v>
      </c>
      <c r="K99" s="35">
        <f>K31+K32+K33</f>
        <v>277008</v>
      </c>
    </row>
    <row r="100" spans="1:12" x14ac:dyDescent="0.25">
      <c r="A100" s="4"/>
      <c r="B100" s="4"/>
      <c r="C100" s="4"/>
      <c r="D100" s="23"/>
      <c r="E100" s="4"/>
      <c r="F100" s="4"/>
      <c r="G100" s="4" t="s">
        <v>166</v>
      </c>
      <c r="H100" s="35">
        <f>H34</f>
        <v>6856</v>
      </c>
      <c r="I100" s="35">
        <f>I34</f>
        <v>4196</v>
      </c>
      <c r="J100" s="35">
        <f>J34</f>
        <v>4194</v>
      </c>
      <c r="K100" s="35">
        <f>K34</f>
        <v>3368</v>
      </c>
    </row>
    <row r="101" spans="1:12" x14ac:dyDescent="0.25">
      <c r="A101" s="4"/>
      <c r="B101" s="4"/>
      <c r="C101" s="4"/>
      <c r="D101" s="23"/>
      <c r="E101" s="4"/>
      <c r="F101" s="4"/>
      <c r="G101" s="4" t="s">
        <v>165</v>
      </c>
      <c r="H101" s="35">
        <f>H35+H81</f>
        <v>26594</v>
      </c>
      <c r="I101" s="35">
        <f t="shared" ref="I101:K101" si="2">I35+I81</f>
        <v>28107</v>
      </c>
      <c r="J101" s="35">
        <f t="shared" si="2"/>
        <v>27707</v>
      </c>
      <c r="K101" s="35">
        <f t="shared" si="2"/>
        <v>27707</v>
      </c>
    </row>
    <row r="102" spans="1:12" x14ac:dyDescent="0.25">
      <c r="A102" s="4"/>
      <c r="B102" s="4"/>
      <c r="C102" s="4"/>
      <c r="D102" s="23"/>
      <c r="E102" s="4"/>
      <c r="F102" s="4"/>
      <c r="G102" s="4" t="s">
        <v>164</v>
      </c>
      <c r="H102" s="35">
        <f>H36</f>
        <v>0</v>
      </c>
      <c r="I102" s="35">
        <f>I36</f>
        <v>0</v>
      </c>
      <c r="J102" s="35">
        <f>J36</f>
        <v>0</v>
      </c>
      <c r="K102" s="35">
        <f>K36</f>
        <v>0</v>
      </c>
    </row>
    <row r="103" spans="1:12" x14ac:dyDescent="0.25">
      <c r="A103" s="4"/>
      <c r="B103" s="4"/>
      <c r="C103" s="4"/>
      <c r="D103" s="23"/>
      <c r="E103" s="4"/>
      <c r="F103" s="4"/>
      <c r="G103" s="4" t="s">
        <v>163</v>
      </c>
      <c r="H103" s="35">
        <f>H63+H62+H61+H60+H59+H58+H64+H76+H82+H86</f>
        <v>76925</v>
      </c>
      <c r="I103" s="35">
        <f>I63+I62+I61+I60+I59+I58+I64+I76+I82+I86</f>
        <v>78592.099999999991</v>
      </c>
      <c r="J103" s="35">
        <f t="shared" ref="J103:K103" si="3">J63+J62+J61+J60+J59+J58+J64+J76+J82+J86</f>
        <v>78592.099999999991</v>
      </c>
      <c r="K103" s="35">
        <f t="shared" si="3"/>
        <v>78592.099999999991</v>
      </c>
    </row>
    <row r="104" spans="1:12" x14ac:dyDescent="0.25">
      <c r="A104" s="4"/>
      <c r="B104" s="4"/>
      <c r="C104" s="4"/>
      <c r="D104" s="23"/>
      <c r="E104" s="4"/>
      <c r="F104" s="4"/>
      <c r="G104" s="4" t="s">
        <v>162</v>
      </c>
      <c r="H104" s="35">
        <f>H13</f>
        <v>8641</v>
      </c>
      <c r="I104" s="35">
        <f>I13</f>
        <v>8410</v>
      </c>
      <c r="J104" s="35">
        <f t="shared" ref="J104:K104" si="4">J13</f>
        <v>8410</v>
      </c>
      <c r="K104" s="35">
        <f t="shared" si="4"/>
        <v>8410</v>
      </c>
      <c r="L104" s="4"/>
    </row>
    <row r="105" spans="1:12" x14ac:dyDescent="0.25">
      <c r="A105" s="4"/>
      <c r="B105" s="4"/>
      <c r="C105" s="4"/>
      <c r="D105" s="23"/>
      <c r="E105" s="4"/>
      <c r="F105" s="4"/>
      <c r="G105" s="4" t="s">
        <v>129</v>
      </c>
      <c r="H105" s="35">
        <f>H53+H57+H66+H77+H83+H87+H90</f>
        <v>12649.199999999999</v>
      </c>
      <c r="I105" s="35">
        <f t="shared" ref="I105:K105" si="5">I53+I57+I66+I77+I83+I87+I90</f>
        <v>9496.2000000000007</v>
      </c>
      <c r="J105" s="35">
        <f t="shared" si="5"/>
        <v>9496.2000000000007</v>
      </c>
      <c r="K105" s="35">
        <f t="shared" si="5"/>
        <v>9496.2000000000007</v>
      </c>
    </row>
    <row r="106" spans="1:12" ht="13.5" customHeight="1" x14ac:dyDescent="0.25">
      <c r="A106" s="4"/>
      <c r="B106" s="4"/>
      <c r="C106" s="4"/>
      <c r="D106" s="23"/>
      <c r="E106" s="4"/>
      <c r="F106" s="4"/>
      <c r="G106" s="4" t="s">
        <v>161</v>
      </c>
      <c r="H106" s="35">
        <f>H54+H88+H67+H68+H69+H70</f>
        <v>34290.5</v>
      </c>
      <c r="I106" s="35">
        <f t="shared" ref="I106:K106" si="6">I54+I88+I67+I68+I69+I70</f>
        <v>30286.2</v>
      </c>
      <c r="J106" s="35">
        <f t="shared" si="6"/>
        <v>30286.2</v>
      </c>
      <c r="K106" s="35">
        <f t="shared" si="6"/>
        <v>30286.2</v>
      </c>
    </row>
    <row r="107" spans="1:12" hidden="1" x14ac:dyDescent="0.25">
      <c r="A107" s="4"/>
      <c r="B107" s="4"/>
      <c r="C107" s="4"/>
      <c r="D107" s="23"/>
      <c r="E107" s="4"/>
      <c r="F107" s="4"/>
      <c r="G107" s="6" t="s">
        <v>127</v>
      </c>
      <c r="H107" s="26">
        <f>H78+H84</f>
        <v>0</v>
      </c>
      <c r="I107" s="26">
        <f>I78+I84</f>
        <v>0</v>
      </c>
      <c r="J107" s="26">
        <f>J78+J84</f>
        <v>0</v>
      </c>
      <c r="K107" s="26">
        <f>K78+K84</f>
        <v>0</v>
      </c>
    </row>
    <row r="108" spans="1:12" x14ac:dyDescent="0.25">
      <c r="A108" s="4"/>
      <c r="B108" s="4"/>
      <c r="C108" s="4"/>
      <c r="D108" s="23"/>
      <c r="E108" s="4"/>
      <c r="F108" s="4"/>
      <c r="G108" s="6" t="s">
        <v>128</v>
      </c>
      <c r="H108" s="26">
        <f>H14+H15+H17+H20+H21+H22+H23+H24+H37+H38+H41+H42+H43+H44+H50+H56+H72+H79+H89+H92</f>
        <v>6526</v>
      </c>
      <c r="I108" s="36">
        <f>I14+I17+I19+I20+I21+I22+I23+I25+I37+I38+I40+I41+I42+I43+I44+I47+I50+I72+I79+I89+I92</f>
        <v>4992.1000000000004</v>
      </c>
      <c r="J108" s="36">
        <f>J14+J17+J19+J20+J21+J22+J23+J25+J37+J38+J40+J41+J42+J43+J44+J47+J50+J72+J79+J89+J92</f>
        <v>4824.7000000000007</v>
      </c>
      <c r="K108" s="36">
        <f>K14+K17+K19+K20+K21+K22+K23+K25+K37+K38+K40+K41+K42+K43+K44+K47+K50+K72+K79+K89+K92</f>
        <v>3736.7</v>
      </c>
    </row>
    <row r="109" spans="1:12" x14ac:dyDescent="0.25">
      <c r="A109" s="4"/>
      <c r="B109" s="4"/>
      <c r="C109" s="4"/>
      <c r="D109" s="23"/>
      <c r="E109" s="4"/>
      <c r="F109" s="4"/>
      <c r="G109" s="6" t="s">
        <v>140</v>
      </c>
      <c r="H109" s="25">
        <f>H73+H74</f>
        <v>0</v>
      </c>
      <c r="I109" s="25">
        <f>I73+I74</f>
        <v>0</v>
      </c>
      <c r="J109" s="25">
        <f t="shared" ref="J109:K109" si="7">J73+J74</f>
        <v>0</v>
      </c>
      <c r="K109" s="25">
        <f t="shared" si="7"/>
        <v>0</v>
      </c>
    </row>
    <row r="110" spans="1:12" x14ac:dyDescent="0.25">
      <c r="A110" s="4"/>
      <c r="B110" s="4"/>
      <c r="C110" s="4"/>
      <c r="D110" s="23"/>
      <c r="E110" s="4"/>
      <c r="F110" s="4"/>
      <c r="G110" s="6"/>
      <c r="H110" s="27">
        <f>SUM(H96:H109)</f>
        <v>1716825.7</v>
      </c>
      <c r="I110" s="27">
        <f>SUM(I96:I109)-1</f>
        <v>1784793.6</v>
      </c>
      <c r="J110" s="27">
        <f t="shared" ref="J110:K110" si="8">SUM(J96:J109)</f>
        <v>1866658.2</v>
      </c>
      <c r="K110" s="27">
        <f t="shared" si="8"/>
        <v>1953796.2</v>
      </c>
    </row>
    <row r="111" spans="1:12" x14ac:dyDescent="0.25">
      <c r="D111" s="2"/>
    </row>
    <row r="112" spans="1:12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</sheetData>
  <mergeCells count="18">
    <mergeCell ref="A2:K2"/>
    <mergeCell ref="A3:K3"/>
    <mergeCell ref="A6:C6"/>
    <mergeCell ref="D6:K6"/>
    <mergeCell ref="A7:C7"/>
    <mergeCell ref="D7:K8"/>
    <mergeCell ref="A8:C8"/>
    <mergeCell ref="A93:E93"/>
    <mergeCell ref="A9:C9"/>
    <mergeCell ref="D9:K9"/>
    <mergeCell ref="A11:A12"/>
    <mergeCell ref="B11:B12"/>
    <mergeCell ref="C11:D11"/>
    <mergeCell ref="E11:E12"/>
    <mergeCell ref="F11:F12"/>
    <mergeCell ref="G11:G12"/>
    <mergeCell ref="H11:H12"/>
    <mergeCell ref="I11:K11"/>
  </mergeCells>
  <pageMargins left="1.05" right="0.35" top="0.25" bottom="0.2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10" zoomScaleNormal="11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46" t="s">
        <v>123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x14ac:dyDescent="0.25">
      <c r="A2" s="47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58" t="s">
        <v>0</v>
      </c>
      <c r="B5" s="59"/>
      <c r="C5" s="59"/>
      <c r="D5" s="62" t="s">
        <v>1</v>
      </c>
      <c r="E5" s="63"/>
      <c r="F5" s="63"/>
      <c r="G5" s="63"/>
      <c r="H5" s="63"/>
      <c r="I5" s="63"/>
      <c r="J5" s="63"/>
      <c r="K5" s="63"/>
    </row>
    <row r="6" spans="1:12" ht="18.75" customHeight="1" x14ac:dyDescent="0.25">
      <c r="A6" s="58" t="s">
        <v>2</v>
      </c>
      <c r="B6" s="59"/>
      <c r="C6" s="59"/>
      <c r="D6" s="55" t="s">
        <v>121</v>
      </c>
      <c r="E6" s="56"/>
      <c r="F6" s="56"/>
      <c r="G6" s="56"/>
      <c r="H6" s="56"/>
      <c r="I6" s="56"/>
      <c r="J6" s="56"/>
      <c r="K6" s="56"/>
    </row>
    <row r="7" spans="1:12" ht="12.75" customHeight="1" x14ac:dyDescent="0.25">
      <c r="A7" s="66" t="s">
        <v>3</v>
      </c>
      <c r="B7" s="67"/>
      <c r="C7" s="67"/>
      <c r="D7" s="57"/>
      <c r="E7" s="57"/>
      <c r="F7" s="57"/>
      <c r="G7" s="57"/>
      <c r="H7" s="57"/>
      <c r="I7" s="57"/>
      <c r="J7" s="57"/>
      <c r="K7" s="57"/>
    </row>
    <row r="8" spans="1:12" ht="18.75" customHeight="1" x14ac:dyDescent="0.25">
      <c r="A8" s="58" t="s">
        <v>4</v>
      </c>
      <c r="B8" s="59"/>
      <c r="C8" s="59"/>
      <c r="D8" s="60" t="s">
        <v>5</v>
      </c>
      <c r="E8" s="61"/>
      <c r="F8" s="61"/>
      <c r="G8" s="61"/>
      <c r="H8" s="61"/>
      <c r="I8" s="61"/>
      <c r="J8" s="61"/>
      <c r="K8" s="61"/>
    </row>
    <row r="9" spans="1:12" ht="10.5" customHeight="1" x14ac:dyDescent="0.25"/>
    <row r="10" spans="1:12" ht="35.25" customHeight="1" x14ac:dyDescent="0.25">
      <c r="A10" s="43" t="s">
        <v>122</v>
      </c>
      <c r="B10" s="43" t="s">
        <v>124</v>
      </c>
      <c r="C10" s="44" t="s">
        <v>6</v>
      </c>
      <c r="D10" s="44"/>
      <c r="E10" s="44" t="s">
        <v>9</v>
      </c>
      <c r="F10" s="64" t="s">
        <v>141</v>
      </c>
      <c r="G10" s="64" t="s">
        <v>142</v>
      </c>
      <c r="H10" s="64" t="s">
        <v>143</v>
      </c>
      <c r="I10" s="65" t="s">
        <v>10</v>
      </c>
      <c r="J10" s="65"/>
      <c r="K10" s="65"/>
    </row>
    <row r="11" spans="1:12" ht="71.25" customHeight="1" x14ac:dyDescent="0.25">
      <c r="A11" s="43"/>
      <c r="B11" s="43"/>
      <c r="C11" s="14" t="s">
        <v>7</v>
      </c>
      <c r="D11" s="15" t="s">
        <v>8</v>
      </c>
      <c r="E11" s="44"/>
      <c r="F11" s="64"/>
      <c r="G11" s="64"/>
      <c r="H11" s="64"/>
      <c r="I11" s="3" t="s">
        <v>144</v>
      </c>
      <c r="J11" s="3" t="s">
        <v>145</v>
      </c>
      <c r="K11" s="3" t="s">
        <v>146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14" t="s">
        <v>56</v>
      </c>
      <c r="E12" s="14" t="s">
        <v>78</v>
      </c>
      <c r="F12" s="8">
        <v>3157</v>
      </c>
      <c r="G12" s="11">
        <v>3617</v>
      </c>
      <c r="H12" s="11">
        <v>2580</v>
      </c>
      <c r="I12" s="11">
        <v>1578</v>
      </c>
      <c r="J12" s="11">
        <v>1578</v>
      </c>
      <c r="K12" s="11">
        <v>1578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14" t="s">
        <v>57</v>
      </c>
      <c r="E13" s="14" t="s">
        <v>78</v>
      </c>
      <c r="F13" s="8">
        <v>1899.9</v>
      </c>
      <c r="G13" s="11">
        <v>-2321</v>
      </c>
      <c r="H13" s="11">
        <v>-1849.9</v>
      </c>
      <c r="I13" s="12">
        <v>1310</v>
      </c>
      <c r="J13" s="12">
        <v>1310</v>
      </c>
      <c r="K13" s="12">
        <v>1310</v>
      </c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14" t="s">
        <v>58</v>
      </c>
      <c r="E14" s="14" t="s">
        <v>79</v>
      </c>
      <c r="F14" s="8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14" t="s">
        <v>58</v>
      </c>
      <c r="E15" s="14" t="s">
        <v>80</v>
      </c>
      <c r="F15" s="8">
        <v>89</v>
      </c>
      <c r="G15" s="11">
        <v>519</v>
      </c>
      <c r="H15" s="11">
        <v>350</v>
      </c>
      <c r="I15" s="11">
        <v>163</v>
      </c>
      <c r="J15" s="11">
        <v>163</v>
      </c>
      <c r="K15" s="11">
        <v>163</v>
      </c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14" t="s">
        <v>58</v>
      </c>
      <c r="E16" s="14" t="s">
        <v>81</v>
      </c>
      <c r="F16" s="8">
        <v>694</v>
      </c>
      <c r="G16" s="11">
        <v>414</v>
      </c>
      <c r="H16" s="11">
        <v>750</v>
      </c>
      <c r="I16" s="11">
        <v>900</v>
      </c>
      <c r="J16" s="11">
        <v>900</v>
      </c>
      <c r="K16" s="11">
        <v>900</v>
      </c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14" t="s">
        <v>55</v>
      </c>
      <c r="E17" s="14" t="s">
        <v>82</v>
      </c>
      <c r="F17" s="8">
        <v>21180</v>
      </c>
      <c r="G17" s="11">
        <v>19855</v>
      </c>
      <c r="H17" s="11">
        <v>25277</v>
      </c>
      <c r="I17" s="11">
        <v>24893</v>
      </c>
      <c r="J17" s="11">
        <v>25434</v>
      </c>
      <c r="K17" s="11">
        <v>26388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14" t="s">
        <v>58</v>
      </c>
      <c r="E18" s="14" t="s">
        <v>83</v>
      </c>
      <c r="F18" s="8">
        <v>584</v>
      </c>
      <c r="G18" s="11">
        <v>277</v>
      </c>
      <c r="H18" s="11">
        <v>625</v>
      </c>
      <c r="I18" s="11">
        <v>590</v>
      </c>
      <c r="J18" s="11">
        <v>590</v>
      </c>
      <c r="K18" s="11">
        <v>590</v>
      </c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14" t="s">
        <v>58</v>
      </c>
      <c r="E19" s="14" t="s">
        <v>153</v>
      </c>
      <c r="F19" s="8">
        <v>2914</v>
      </c>
      <c r="G19" s="11">
        <v>3118</v>
      </c>
      <c r="H19" s="11">
        <v>2914</v>
      </c>
      <c r="I19" s="11">
        <v>2880</v>
      </c>
      <c r="J19" s="11">
        <v>2850</v>
      </c>
      <c r="K19" s="11">
        <v>2850</v>
      </c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14" t="s">
        <v>58</v>
      </c>
      <c r="E20" s="14" t="s">
        <v>84</v>
      </c>
      <c r="F20" s="8">
        <v>255</v>
      </c>
      <c r="G20" s="11">
        <v>1342</v>
      </c>
      <c r="H20" s="11">
        <v>1120</v>
      </c>
      <c r="I20" s="11">
        <v>1170</v>
      </c>
      <c r="J20" s="11">
        <v>1170</v>
      </c>
      <c r="K20" s="11">
        <v>1170</v>
      </c>
    </row>
    <row r="21" spans="1:12" ht="45" hidden="1" customHeight="1" x14ac:dyDescent="0.25">
      <c r="A21" s="16">
        <v>10</v>
      </c>
      <c r="B21" s="17" t="s">
        <v>125</v>
      </c>
      <c r="C21" s="18" t="s">
        <v>20</v>
      </c>
      <c r="D21" s="14" t="s">
        <v>58</v>
      </c>
      <c r="E21" s="14" t="s">
        <v>85</v>
      </c>
      <c r="F21" s="8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2" ht="45" customHeight="1" x14ac:dyDescent="0.25">
      <c r="A22" s="16">
        <v>9</v>
      </c>
      <c r="B22" s="17" t="s">
        <v>125</v>
      </c>
      <c r="C22" s="18" t="s">
        <v>21</v>
      </c>
      <c r="D22" s="14" t="s">
        <v>58</v>
      </c>
      <c r="E22" s="14" t="s">
        <v>86</v>
      </c>
      <c r="F22" s="8">
        <v>89</v>
      </c>
      <c r="G22" s="11">
        <v>121</v>
      </c>
      <c r="H22" s="11">
        <v>55</v>
      </c>
      <c r="I22" s="11">
        <v>60</v>
      </c>
      <c r="J22" s="11">
        <v>60</v>
      </c>
      <c r="K22" s="11">
        <v>60</v>
      </c>
    </row>
    <row r="23" spans="1:12" ht="45" customHeight="1" x14ac:dyDescent="0.25">
      <c r="A23" s="16">
        <v>10</v>
      </c>
      <c r="B23" s="17" t="s">
        <v>125</v>
      </c>
      <c r="C23" s="18" t="s">
        <v>138</v>
      </c>
      <c r="D23" s="14" t="s">
        <v>58</v>
      </c>
      <c r="E23" s="14" t="s">
        <v>139</v>
      </c>
      <c r="F23" s="8">
        <v>0</v>
      </c>
      <c r="G23" s="11">
        <v>230</v>
      </c>
      <c r="H23" s="11">
        <v>300</v>
      </c>
      <c r="I23" s="11">
        <v>200</v>
      </c>
      <c r="J23" s="11">
        <v>200</v>
      </c>
      <c r="K23" s="11">
        <v>200</v>
      </c>
    </row>
    <row r="24" spans="1:12" ht="27" customHeight="1" x14ac:dyDescent="0.25">
      <c r="A24" s="16">
        <v>11</v>
      </c>
      <c r="B24" s="17" t="s">
        <v>125</v>
      </c>
      <c r="C24" s="18" t="s">
        <v>22</v>
      </c>
      <c r="D24" s="14" t="s">
        <v>54</v>
      </c>
      <c r="E24" s="14" t="s">
        <v>87</v>
      </c>
      <c r="F24" s="8">
        <v>618605</v>
      </c>
      <c r="G24" s="11">
        <v>486423</v>
      </c>
      <c r="H24" s="11">
        <v>638966</v>
      </c>
      <c r="I24" s="11">
        <v>665164</v>
      </c>
      <c r="J24" s="11">
        <v>711725</v>
      </c>
      <c r="K24" s="11">
        <v>760834</v>
      </c>
    </row>
    <row r="25" spans="1:12" ht="37.5" customHeight="1" x14ac:dyDescent="0.25">
      <c r="A25" s="16">
        <v>12</v>
      </c>
      <c r="B25" s="17" t="s">
        <v>125</v>
      </c>
      <c r="C25" s="18" t="s">
        <v>23</v>
      </c>
      <c r="D25" s="14" t="s">
        <v>59</v>
      </c>
      <c r="E25" s="14" t="s">
        <v>87</v>
      </c>
      <c r="F25" s="8">
        <v>188773</v>
      </c>
      <c r="G25" s="11">
        <v>188429</v>
      </c>
      <c r="H25" s="11">
        <v>205696</v>
      </c>
      <c r="I25" s="11">
        <v>214746</v>
      </c>
      <c r="J25" s="11">
        <v>222692</v>
      </c>
      <c r="K25" s="11">
        <v>231377</v>
      </c>
    </row>
    <row r="26" spans="1:12" ht="36" customHeight="1" x14ac:dyDescent="0.25">
      <c r="A26" s="16">
        <v>13</v>
      </c>
      <c r="B26" s="17" t="s">
        <v>125</v>
      </c>
      <c r="C26" s="18" t="s">
        <v>100</v>
      </c>
      <c r="D26" s="14" t="s">
        <v>60</v>
      </c>
      <c r="E26" s="14" t="s">
        <v>87</v>
      </c>
      <c r="F26" s="8">
        <v>92888</v>
      </c>
      <c r="G26" s="11">
        <v>79823</v>
      </c>
      <c r="H26" s="11">
        <v>85062</v>
      </c>
      <c r="I26" s="11">
        <v>88805</v>
      </c>
      <c r="J26" s="11">
        <v>92091</v>
      </c>
      <c r="K26" s="11">
        <v>95683</v>
      </c>
    </row>
    <row r="27" spans="1:12" ht="26.25" customHeight="1" x14ac:dyDescent="0.25">
      <c r="A27" s="16">
        <v>14</v>
      </c>
      <c r="B27" s="17" t="s">
        <v>125</v>
      </c>
      <c r="C27" s="18" t="s">
        <v>101</v>
      </c>
      <c r="D27" s="14" t="s">
        <v>61</v>
      </c>
      <c r="E27" s="14" t="s">
        <v>87</v>
      </c>
      <c r="F27" s="8">
        <v>2848</v>
      </c>
      <c r="G27" s="11">
        <v>1596</v>
      </c>
      <c r="H27" s="11">
        <v>2959</v>
      </c>
      <c r="I27" s="11">
        <v>3045</v>
      </c>
      <c r="J27" s="11">
        <v>3127</v>
      </c>
      <c r="K27" s="11">
        <v>3215</v>
      </c>
    </row>
    <row r="28" spans="1:12" ht="63.75" customHeight="1" x14ac:dyDescent="0.25">
      <c r="A28" s="16">
        <v>15</v>
      </c>
      <c r="B28" s="17" t="s">
        <v>125</v>
      </c>
      <c r="C28" s="18" t="s">
        <v>102</v>
      </c>
      <c r="D28" s="14" t="s">
        <v>62</v>
      </c>
      <c r="E28" s="14" t="s">
        <v>87</v>
      </c>
      <c r="F28" s="8">
        <v>3036</v>
      </c>
      <c r="G28" s="11">
        <v>1402</v>
      </c>
      <c r="H28" s="11">
        <v>2486</v>
      </c>
      <c r="I28" s="11">
        <v>2595</v>
      </c>
      <c r="J28" s="11">
        <v>2691</v>
      </c>
      <c r="K28" s="11">
        <v>2496</v>
      </c>
    </row>
    <row r="29" spans="1:12" ht="81.75" customHeight="1" x14ac:dyDescent="0.25">
      <c r="A29" s="16">
        <v>16</v>
      </c>
      <c r="B29" s="17" t="s">
        <v>125</v>
      </c>
      <c r="C29" s="18" t="s">
        <v>24</v>
      </c>
      <c r="D29" s="14" t="s">
        <v>63</v>
      </c>
      <c r="E29" s="14" t="s">
        <v>87</v>
      </c>
      <c r="F29" s="8">
        <v>26754</v>
      </c>
      <c r="G29" s="11">
        <v>14774</v>
      </c>
      <c r="H29" s="11">
        <v>43218</v>
      </c>
      <c r="I29" s="11">
        <v>44904</v>
      </c>
      <c r="J29" s="11">
        <v>46565</v>
      </c>
      <c r="K29" s="11">
        <v>48195</v>
      </c>
    </row>
    <row r="30" spans="1:12" ht="31.5" customHeight="1" x14ac:dyDescent="0.25">
      <c r="A30" s="16">
        <v>17</v>
      </c>
      <c r="B30" s="17" t="s">
        <v>125</v>
      </c>
      <c r="C30" s="18" t="s">
        <v>25</v>
      </c>
      <c r="D30" s="14" t="s">
        <v>64</v>
      </c>
      <c r="E30" s="14" t="s">
        <v>87</v>
      </c>
      <c r="F30" s="8">
        <v>88213</v>
      </c>
      <c r="G30" s="11">
        <v>83174</v>
      </c>
      <c r="H30" s="11">
        <v>99333</v>
      </c>
      <c r="I30" s="11">
        <v>98649</v>
      </c>
      <c r="J30" s="13">
        <v>102200</v>
      </c>
      <c r="K30" s="13">
        <v>106084</v>
      </c>
    </row>
    <row r="31" spans="1:12" ht="30" customHeight="1" x14ac:dyDescent="0.25">
      <c r="A31" s="16">
        <v>18</v>
      </c>
      <c r="B31" s="17" t="s">
        <v>125</v>
      </c>
      <c r="C31" s="18" t="s">
        <v>26</v>
      </c>
      <c r="D31" s="14" t="s">
        <v>65</v>
      </c>
      <c r="E31" s="14" t="s">
        <v>87</v>
      </c>
      <c r="F31" s="8">
        <v>65586</v>
      </c>
      <c r="G31" s="11">
        <v>42173</v>
      </c>
      <c r="H31" s="11">
        <v>50915</v>
      </c>
      <c r="I31" s="11">
        <v>54823</v>
      </c>
      <c r="J31" s="11">
        <v>54823</v>
      </c>
      <c r="K31" s="11">
        <v>54823</v>
      </c>
      <c r="L31" s="4"/>
    </row>
    <row r="32" spans="1:12" ht="44.25" customHeight="1" x14ac:dyDescent="0.25">
      <c r="A32" s="16">
        <v>19</v>
      </c>
      <c r="B32" s="17" t="s">
        <v>125</v>
      </c>
      <c r="C32" s="18" t="s">
        <v>27</v>
      </c>
      <c r="D32" s="14" t="s">
        <v>66</v>
      </c>
      <c r="E32" s="14" t="s">
        <v>87</v>
      </c>
      <c r="F32" s="8">
        <v>3384</v>
      </c>
      <c r="G32" s="11">
        <v>4655</v>
      </c>
      <c r="H32" s="11">
        <v>5270</v>
      </c>
      <c r="I32" s="11">
        <v>5581</v>
      </c>
      <c r="J32" s="11">
        <v>5581</v>
      </c>
      <c r="K32" s="11">
        <v>5581</v>
      </c>
    </row>
    <row r="33" spans="1:12" ht="81" customHeight="1" x14ac:dyDescent="0.25">
      <c r="A33" s="16">
        <v>20</v>
      </c>
      <c r="B33" s="17" t="s">
        <v>125</v>
      </c>
      <c r="C33" s="18" t="s">
        <v>28</v>
      </c>
      <c r="D33" s="14" t="s">
        <v>67</v>
      </c>
      <c r="E33" s="14" t="s">
        <v>87</v>
      </c>
      <c r="F33" s="8">
        <v>25972</v>
      </c>
      <c r="G33" s="11">
        <v>19563</v>
      </c>
      <c r="H33" s="11">
        <v>24479</v>
      </c>
      <c r="I33" s="11">
        <v>24723</v>
      </c>
      <c r="J33" s="11">
        <v>24723</v>
      </c>
      <c r="K33" s="11">
        <v>24723</v>
      </c>
    </row>
    <row r="34" spans="1:12" ht="52.5" customHeight="1" x14ac:dyDescent="0.25">
      <c r="A34" s="16">
        <v>21</v>
      </c>
      <c r="B34" s="17" t="s">
        <v>125</v>
      </c>
      <c r="C34" s="18" t="s">
        <v>103</v>
      </c>
      <c r="D34" s="14" t="s">
        <v>104</v>
      </c>
      <c r="E34" s="14" t="s">
        <v>87</v>
      </c>
      <c r="F34" s="8"/>
      <c r="G34" s="11">
        <v>1</v>
      </c>
      <c r="H34" s="11">
        <v>3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14" t="s">
        <v>58</v>
      </c>
      <c r="E35" s="14" t="s">
        <v>87</v>
      </c>
      <c r="F35" s="8">
        <v>604</v>
      </c>
      <c r="G35" s="11">
        <v>713</v>
      </c>
      <c r="H35" s="11">
        <v>655</v>
      </c>
      <c r="I35" s="11">
        <v>610</v>
      </c>
      <c r="J35" s="11">
        <v>610</v>
      </c>
      <c r="K35" s="11">
        <v>610</v>
      </c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14" t="s">
        <v>58</v>
      </c>
      <c r="E36" s="14" t="s">
        <v>88</v>
      </c>
      <c r="F36" s="8">
        <v>8258</v>
      </c>
      <c r="G36" s="11">
        <v>7073</v>
      </c>
      <c r="H36" s="11">
        <v>6547</v>
      </c>
      <c r="I36" s="11">
        <v>6175</v>
      </c>
      <c r="J36" s="11">
        <v>6175</v>
      </c>
      <c r="K36" s="11">
        <v>6175</v>
      </c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14" t="s">
        <v>58</v>
      </c>
      <c r="E37" s="14" t="s">
        <v>89</v>
      </c>
      <c r="F37" s="8">
        <v>29</v>
      </c>
      <c r="G37" s="11">
        <v>0</v>
      </c>
      <c r="H37" s="11">
        <v>10</v>
      </c>
      <c r="I37" s="11">
        <v>10</v>
      </c>
      <c r="J37" s="11">
        <v>10</v>
      </c>
      <c r="K37" s="11">
        <v>10</v>
      </c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14" t="s">
        <v>58</v>
      </c>
      <c r="E38" s="14" t="s">
        <v>154</v>
      </c>
      <c r="F38" s="8">
        <v>814</v>
      </c>
      <c r="G38" s="11">
        <v>277</v>
      </c>
      <c r="H38" s="11">
        <v>685</v>
      </c>
      <c r="I38" s="11">
        <v>700</v>
      </c>
      <c r="J38" s="11">
        <v>700</v>
      </c>
      <c r="K38" s="11">
        <v>700</v>
      </c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14" t="s">
        <v>58</v>
      </c>
      <c r="E39" s="14" t="s">
        <v>90</v>
      </c>
      <c r="F39" s="8"/>
      <c r="G39" s="11">
        <v>5</v>
      </c>
      <c r="H39" s="11"/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14" t="s">
        <v>58</v>
      </c>
      <c r="E40" s="14" t="s">
        <v>91</v>
      </c>
      <c r="F40" s="8">
        <v>1074</v>
      </c>
      <c r="G40" s="11">
        <v>1070</v>
      </c>
      <c r="H40" s="11">
        <v>1110</v>
      </c>
      <c r="I40" s="11">
        <v>1196</v>
      </c>
      <c r="J40" s="11">
        <v>1196</v>
      </c>
      <c r="K40" s="11">
        <v>1196</v>
      </c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14" t="s">
        <v>58</v>
      </c>
      <c r="E41" s="14" t="s">
        <v>92</v>
      </c>
      <c r="F41" s="8">
        <v>0</v>
      </c>
      <c r="G41" s="11"/>
      <c r="H41" s="11">
        <v>0</v>
      </c>
      <c r="I41" s="11">
        <v>0</v>
      </c>
      <c r="J41" s="11">
        <v>0</v>
      </c>
      <c r="K41" s="11">
        <v>0</v>
      </c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14" t="s">
        <v>58</v>
      </c>
      <c r="E42" s="14" t="s">
        <v>131</v>
      </c>
      <c r="F42" s="8"/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14" t="s">
        <v>58</v>
      </c>
      <c r="E43" s="14" t="s">
        <v>93</v>
      </c>
      <c r="F43" s="8">
        <v>73</v>
      </c>
      <c r="G43" s="11">
        <v>35</v>
      </c>
      <c r="H43" s="11">
        <v>73</v>
      </c>
      <c r="I43" s="11">
        <v>78</v>
      </c>
      <c r="J43" s="11">
        <v>78</v>
      </c>
      <c r="K43" s="11">
        <v>78</v>
      </c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14" t="s">
        <v>58</v>
      </c>
      <c r="E44" s="14" t="s">
        <v>155</v>
      </c>
      <c r="F44" s="8">
        <v>565</v>
      </c>
      <c r="G44" s="11">
        <v>912</v>
      </c>
      <c r="H44" s="11">
        <v>565</v>
      </c>
      <c r="I44" s="11">
        <v>555</v>
      </c>
      <c r="J44" s="11">
        <v>555</v>
      </c>
      <c r="K44" s="11">
        <v>555</v>
      </c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14" t="s">
        <v>58</v>
      </c>
      <c r="E45" s="14" t="s">
        <v>94</v>
      </c>
      <c r="F45" s="8">
        <v>245</v>
      </c>
      <c r="G45" s="11">
        <v>12</v>
      </c>
      <c r="H45" s="11">
        <v>180</v>
      </c>
      <c r="I45" s="11">
        <v>180</v>
      </c>
      <c r="J45" s="11">
        <v>180</v>
      </c>
      <c r="K45" s="11">
        <v>180</v>
      </c>
    </row>
    <row r="46" spans="1:12" ht="75.75" customHeight="1" x14ac:dyDescent="0.25">
      <c r="A46" s="16">
        <v>31</v>
      </c>
      <c r="B46" s="17" t="s">
        <v>125</v>
      </c>
      <c r="C46" s="18" t="s">
        <v>39</v>
      </c>
      <c r="D46" s="14" t="s">
        <v>58</v>
      </c>
      <c r="E46" s="14" t="s">
        <v>95</v>
      </c>
      <c r="F46" s="8">
        <v>40</v>
      </c>
      <c r="G46" s="11">
        <v>14</v>
      </c>
      <c r="H46" s="11">
        <v>40</v>
      </c>
      <c r="I46" s="11">
        <v>40</v>
      </c>
      <c r="J46" s="11">
        <v>40</v>
      </c>
      <c r="K46" s="11">
        <v>40</v>
      </c>
    </row>
    <row r="47" spans="1:12" ht="51" customHeight="1" x14ac:dyDescent="0.25">
      <c r="A47" s="16">
        <v>32</v>
      </c>
      <c r="B47" s="17" t="s">
        <v>125</v>
      </c>
      <c r="C47" s="18" t="s">
        <v>152</v>
      </c>
      <c r="D47" s="14" t="s">
        <v>58</v>
      </c>
      <c r="E47" s="14" t="s">
        <v>151</v>
      </c>
      <c r="F47" s="8"/>
      <c r="G47" s="11">
        <v>50</v>
      </c>
      <c r="H47" s="11">
        <v>50</v>
      </c>
      <c r="I47" s="11"/>
      <c r="J47" s="11"/>
      <c r="K47" s="11"/>
    </row>
    <row r="48" spans="1:12" ht="85.5" customHeight="1" x14ac:dyDescent="0.25">
      <c r="A48" s="16">
        <v>33</v>
      </c>
      <c r="B48" s="17" t="s">
        <v>125</v>
      </c>
      <c r="C48" s="18" t="s">
        <v>40</v>
      </c>
      <c r="D48" s="14" t="s">
        <v>58</v>
      </c>
      <c r="E48" s="14" t="s">
        <v>96</v>
      </c>
      <c r="F48" s="8">
        <v>1735</v>
      </c>
      <c r="G48" s="11">
        <v>2061</v>
      </c>
      <c r="H48" s="11">
        <v>1735</v>
      </c>
      <c r="I48" s="11">
        <v>1735</v>
      </c>
      <c r="J48" s="11">
        <v>1735</v>
      </c>
      <c r="K48" s="11">
        <v>1735</v>
      </c>
    </row>
    <row r="49" spans="1:11" ht="30.75" customHeight="1" x14ac:dyDescent="0.25">
      <c r="A49" s="16">
        <v>34</v>
      </c>
      <c r="B49" s="17" t="s">
        <v>125</v>
      </c>
      <c r="C49" s="18" t="s">
        <v>41</v>
      </c>
      <c r="D49" s="14" t="s">
        <v>58</v>
      </c>
      <c r="E49" s="14" t="s">
        <v>97</v>
      </c>
      <c r="F49" s="8">
        <v>20</v>
      </c>
      <c r="G49" s="11">
        <v>10</v>
      </c>
      <c r="H49" s="11">
        <v>30</v>
      </c>
      <c r="I49" s="11">
        <v>35</v>
      </c>
      <c r="J49" s="11">
        <v>35</v>
      </c>
      <c r="K49" s="11">
        <v>35</v>
      </c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14" t="s">
        <v>58</v>
      </c>
      <c r="E50" s="14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35</v>
      </c>
      <c r="B51" s="17" t="s">
        <v>125</v>
      </c>
      <c r="C51" s="18" t="s">
        <v>105</v>
      </c>
      <c r="D51" s="14" t="s">
        <v>106</v>
      </c>
      <c r="E51" s="14" t="s">
        <v>107</v>
      </c>
      <c r="F51" s="8"/>
      <c r="G51" s="11">
        <v>105</v>
      </c>
      <c r="H51" s="11"/>
      <c r="I51" s="11"/>
      <c r="J51" s="11"/>
      <c r="K51" s="11"/>
    </row>
    <row r="52" spans="1:11" ht="144" customHeight="1" x14ac:dyDescent="0.25">
      <c r="A52" s="16">
        <v>36</v>
      </c>
      <c r="B52" s="17" t="s">
        <v>125</v>
      </c>
      <c r="C52" s="18" t="s">
        <v>158</v>
      </c>
      <c r="D52" s="14" t="s">
        <v>157</v>
      </c>
      <c r="E52" s="14" t="s">
        <v>156</v>
      </c>
      <c r="F52" s="8"/>
      <c r="G52" s="11">
        <v>23</v>
      </c>
      <c r="H52" s="11"/>
      <c r="I52" s="11"/>
      <c r="J52" s="11"/>
      <c r="K52" s="11"/>
    </row>
    <row r="53" spans="1:11" ht="51" x14ac:dyDescent="0.25">
      <c r="A53" s="16">
        <v>37</v>
      </c>
      <c r="B53" s="17" t="s">
        <v>125</v>
      </c>
      <c r="C53" s="18" t="s">
        <v>136</v>
      </c>
      <c r="D53" s="19" t="s">
        <v>135</v>
      </c>
      <c r="E53" s="14" t="s">
        <v>137</v>
      </c>
      <c r="F53" s="8"/>
      <c r="G53" s="11">
        <v>1</v>
      </c>
      <c r="H53" s="11"/>
      <c r="I53" s="11"/>
      <c r="J53" s="11"/>
      <c r="K53" s="11"/>
    </row>
    <row r="54" spans="1:11" ht="78.75" customHeight="1" x14ac:dyDescent="0.25">
      <c r="A54" s="16">
        <v>38</v>
      </c>
      <c r="B54" s="17" t="s">
        <v>125</v>
      </c>
      <c r="C54" s="18" t="s">
        <v>108</v>
      </c>
      <c r="D54" s="14" t="s">
        <v>126</v>
      </c>
      <c r="E54" s="14" t="s">
        <v>98</v>
      </c>
      <c r="F54" s="8"/>
      <c r="G54" s="11">
        <v>1334</v>
      </c>
      <c r="H54" s="11">
        <v>1334</v>
      </c>
      <c r="I54" s="11">
        <v>1310</v>
      </c>
      <c r="J54" s="11"/>
      <c r="K54" s="11"/>
    </row>
    <row r="55" spans="1:11" ht="138.75" customHeight="1" x14ac:dyDescent="0.25">
      <c r="A55" s="16">
        <v>39</v>
      </c>
      <c r="B55" s="17" t="s">
        <v>125</v>
      </c>
      <c r="C55" s="18" t="s">
        <v>42</v>
      </c>
      <c r="D55" s="14" t="s">
        <v>68</v>
      </c>
      <c r="E55" s="14" t="s">
        <v>98</v>
      </c>
      <c r="F55" s="8">
        <v>42154</v>
      </c>
      <c r="G55" s="11">
        <v>32645</v>
      </c>
      <c r="H55" s="11">
        <v>37643</v>
      </c>
      <c r="I55" s="11">
        <f>32655.6+14000</f>
        <v>46655.6</v>
      </c>
      <c r="J55" s="11">
        <v>32655.599999999999</v>
      </c>
      <c r="K55" s="11">
        <v>32655.599999999999</v>
      </c>
    </row>
    <row r="56" spans="1:11" ht="116.25" customHeight="1" x14ac:dyDescent="0.25">
      <c r="A56" s="16">
        <v>40</v>
      </c>
      <c r="B56" s="17" t="s">
        <v>125</v>
      </c>
      <c r="C56" s="18" t="s">
        <v>43</v>
      </c>
      <c r="D56" s="14" t="s">
        <v>69</v>
      </c>
      <c r="E56" s="14" t="s">
        <v>98</v>
      </c>
      <c r="F56" s="8">
        <v>24510</v>
      </c>
      <c r="G56" s="11">
        <v>9411</v>
      </c>
      <c r="H56" s="11">
        <v>8543</v>
      </c>
      <c r="I56" s="11">
        <v>3295.9</v>
      </c>
      <c r="J56" s="11">
        <v>3295.9</v>
      </c>
      <c r="K56" s="11">
        <v>3295.9</v>
      </c>
    </row>
    <row r="57" spans="1:11" ht="141.75" customHeight="1" x14ac:dyDescent="0.25">
      <c r="A57" s="16">
        <v>41</v>
      </c>
      <c r="B57" s="17" t="s">
        <v>125</v>
      </c>
      <c r="C57" s="18" t="s">
        <v>109</v>
      </c>
      <c r="D57" s="14" t="s">
        <v>110</v>
      </c>
      <c r="E57" s="14" t="s">
        <v>98</v>
      </c>
      <c r="F57" s="8"/>
      <c r="G57" s="11">
        <v>4</v>
      </c>
      <c r="H57" s="11"/>
      <c r="I57" s="11"/>
      <c r="J57" s="11"/>
      <c r="K57" s="11"/>
    </row>
    <row r="58" spans="1:11" ht="72" customHeight="1" x14ac:dyDescent="0.25">
      <c r="A58" s="16">
        <v>42</v>
      </c>
      <c r="B58" s="17" t="s">
        <v>125</v>
      </c>
      <c r="C58" s="18" t="s">
        <v>44</v>
      </c>
      <c r="D58" s="14" t="s">
        <v>70</v>
      </c>
      <c r="E58" s="14" t="s">
        <v>98</v>
      </c>
      <c r="F58" s="8">
        <v>17978</v>
      </c>
      <c r="G58" s="11">
        <v>14394</v>
      </c>
      <c r="H58" s="11">
        <v>16428</v>
      </c>
      <c r="I58" s="11">
        <v>18345.7</v>
      </c>
      <c r="J58" s="11">
        <v>18345.7</v>
      </c>
      <c r="K58" s="11">
        <v>18345.7</v>
      </c>
    </row>
    <row r="59" spans="1:11" ht="95.25" customHeight="1" x14ac:dyDescent="0.25">
      <c r="A59" s="16">
        <v>43</v>
      </c>
      <c r="B59" s="17" t="s">
        <v>125</v>
      </c>
      <c r="C59" s="18" t="s">
        <v>45</v>
      </c>
      <c r="D59" s="14" t="s">
        <v>71</v>
      </c>
      <c r="E59" s="14" t="s">
        <v>98</v>
      </c>
      <c r="F59" s="8">
        <v>605</v>
      </c>
      <c r="G59" s="11">
        <v>1289</v>
      </c>
      <c r="H59" s="11">
        <v>1285</v>
      </c>
      <c r="I59" s="11">
        <v>957.4</v>
      </c>
      <c r="J59" s="11">
        <v>957.4</v>
      </c>
      <c r="K59" s="11">
        <v>957.4</v>
      </c>
    </row>
    <row r="60" spans="1:11" ht="38.25" x14ac:dyDescent="0.25">
      <c r="A60" s="16">
        <v>44</v>
      </c>
      <c r="B60" s="17" t="s">
        <v>125</v>
      </c>
      <c r="C60" s="18" t="s">
        <v>111</v>
      </c>
      <c r="D60" s="14" t="s">
        <v>106</v>
      </c>
      <c r="E60" s="14" t="s">
        <v>98</v>
      </c>
      <c r="F60" s="8"/>
      <c r="G60" s="11">
        <v>98</v>
      </c>
      <c r="H60" s="11"/>
      <c r="I60" s="11"/>
      <c r="J60" s="11"/>
      <c r="K60" s="11"/>
    </row>
    <row r="61" spans="1:11" ht="162" customHeight="1" x14ac:dyDescent="0.25">
      <c r="A61" s="16">
        <v>45</v>
      </c>
      <c r="B61" s="17" t="s">
        <v>125</v>
      </c>
      <c r="C61" s="18" t="s">
        <v>46</v>
      </c>
      <c r="D61" s="14" t="s">
        <v>72</v>
      </c>
      <c r="E61" s="14" t="s">
        <v>98</v>
      </c>
      <c r="F61" s="8">
        <v>84137</v>
      </c>
      <c r="G61" s="11">
        <v>17023</v>
      </c>
      <c r="H61" s="11">
        <v>17738</v>
      </c>
      <c r="I61" s="11">
        <f>21597.2+50000</f>
        <v>71597.2</v>
      </c>
      <c r="J61" s="11">
        <v>11597.2</v>
      </c>
      <c r="K61" s="11">
        <v>11597.2</v>
      </c>
    </row>
    <row r="62" spans="1:11" ht="76.5" customHeight="1" x14ac:dyDescent="0.25">
      <c r="A62" s="16">
        <v>46</v>
      </c>
      <c r="B62" s="17" t="s">
        <v>125</v>
      </c>
      <c r="C62" s="18" t="s">
        <v>47</v>
      </c>
      <c r="D62" s="14" t="s">
        <v>73</v>
      </c>
      <c r="E62" s="14" t="s">
        <v>98</v>
      </c>
      <c r="F62" s="8">
        <v>24281</v>
      </c>
      <c r="G62" s="11">
        <v>20690</v>
      </c>
      <c r="H62" s="11">
        <v>20900</v>
      </c>
      <c r="I62" s="11">
        <f>26051.7+6000</f>
        <v>32051.7</v>
      </c>
      <c r="J62" s="11">
        <v>18051.7</v>
      </c>
      <c r="K62" s="11">
        <v>18051.7</v>
      </c>
    </row>
    <row r="63" spans="1:11" ht="91.5" customHeight="1" x14ac:dyDescent="0.25">
      <c r="A63" s="16">
        <v>47</v>
      </c>
      <c r="B63" s="17" t="s">
        <v>125</v>
      </c>
      <c r="C63" s="18" t="s">
        <v>48</v>
      </c>
      <c r="D63" s="14" t="s">
        <v>74</v>
      </c>
      <c r="E63" s="14" t="s">
        <v>98</v>
      </c>
      <c r="F63" s="8"/>
      <c r="G63" s="11">
        <v>875</v>
      </c>
      <c r="H63" s="11"/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14" t="s">
        <v>58</v>
      </c>
      <c r="E64" s="14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48</v>
      </c>
      <c r="B65" s="17" t="s">
        <v>125</v>
      </c>
      <c r="C65" s="18" t="s">
        <v>49</v>
      </c>
      <c r="D65" s="14" t="s">
        <v>75</v>
      </c>
      <c r="E65" s="14" t="s">
        <v>98</v>
      </c>
      <c r="F65" s="8">
        <v>1170</v>
      </c>
      <c r="G65" s="11">
        <v>1160</v>
      </c>
      <c r="H65" s="11">
        <v>1662</v>
      </c>
      <c r="I65" s="11">
        <v>1910.9</v>
      </c>
      <c r="J65" s="11">
        <v>1910.9</v>
      </c>
      <c r="K65" s="11">
        <v>1910.9</v>
      </c>
    </row>
    <row r="66" spans="1:11" ht="41.25" customHeight="1" x14ac:dyDescent="0.25">
      <c r="A66" s="16">
        <v>49</v>
      </c>
      <c r="B66" s="17" t="s">
        <v>125</v>
      </c>
      <c r="C66" s="18" t="s">
        <v>159</v>
      </c>
      <c r="D66" s="14" t="s">
        <v>106</v>
      </c>
      <c r="E66" s="14" t="s">
        <v>160</v>
      </c>
      <c r="F66" s="8"/>
      <c r="G66" s="11">
        <v>224</v>
      </c>
      <c r="H66" s="11"/>
      <c r="I66" s="11"/>
      <c r="J66" s="11"/>
      <c r="K66" s="11"/>
    </row>
    <row r="67" spans="1:11" ht="24.75" customHeight="1" x14ac:dyDescent="0.25">
      <c r="A67" s="16">
        <v>50</v>
      </c>
      <c r="B67" s="17" t="s">
        <v>125</v>
      </c>
      <c r="C67" s="18" t="s">
        <v>113</v>
      </c>
      <c r="D67" s="14" t="s">
        <v>106</v>
      </c>
      <c r="E67" s="14" t="s">
        <v>99</v>
      </c>
      <c r="F67" s="8"/>
      <c r="G67" s="11">
        <v>7948</v>
      </c>
      <c r="H67" s="11"/>
      <c r="I67" s="11"/>
      <c r="J67" s="11"/>
      <c r="K67" s="11"/>
    </row>
    <row r="68" spans="1:11" ht="75.75" customHeight="1" x14ac:dyDescent="0.25">
      <c r="A68" s="16">
        <v>51</v>
      </c>
      <c r="B68" s="17" t="s">
        <v>125</v>
      </c>
      <c r="C68" s="18" t="s">
        <v>50</v>
      </c>
      <c r="D68" s="14" t="s">
        <v>76</v>
      </c>
      <c r="E68" s="14" t="s">
        <v>99</v>
      </c>
      <c r="F68" s="8">
        <v>360</v>
      </c>
      <c r="G68" s="11">
        <v>3</v>
      </c>
      <c r="H68" s="11">
        <v>106</v>
      </c>
      <c r="I68" s="11"/>
      <c r="J68" s="11"/>
      <c r="K68" s="11">
        <v>0</v>
      </c>
    </row>
    <row r="69" spans="1:11" ht="32.25" customHeight="1" x14ac:dyDescent="0.25">
      <c r="A69" s="16">
        <v>52</v>
      </c>
      <c r="B69" s="17" t="s">
        <v>125</v>
      </c>
      <c r="C69" s="18" t="s">
        <v>51</v>
      </c>
      <c r="D69" s="14" t="s">
        <v>58</v>
      </c>
      <c r="E69" s="14" t="s">
        <v>99</v>
      </c>
      <c r="F69" s="8">
        <v>1021</v>
      </c>
      <c r="G69" s="11">
        <v>733</v>
      </c>
      <c r="H69" s="11">
        <v>1033</v>
      </c>
      <c r="I69" s="11">
        <v>1142</v>
      </c>
      <c r="J69" s="11">
        <v>1252</v>
      </c>
      <c r="K69" s="11">
        <v>1188</v>
      </c>
    </row>
    <row r="70" spans="1:11" ht="32.25" customHeight="1" x14ac:dyDescent="0.25">
      <c r="A70" s="16">
        <v>53</v>
      </c>
      <c r="B70" s="17" t="s">
        <v>125</v>
      </c>
      <c r="C70" s="18" t="s">
        <v>148</v>
      </c>
      <c r="D70" s="14" t="s">
        <v>75</v>
      </c>
      <c r="E70" s="14" t="s">
        <v>99</v>
      </c>
      <c r="F70" s="8">
        <v>2004</v>
      </c>
      <c r="G70" s="11">
        <v>2391</v>
      </c>
      <c r="H70" s="11">
        <v>2004</v>
      </c>
      <c r="I70" s="11">
        <v>2217</v>
      </c>
      <c r="J70" s="11">
        <v>2285</v>
      </c>
      <c r="K70" s="11">
        <v>2181</v>
      </c>
    </row>
    <row r="71" spans="1:11" ht="36.75" customHeight="1" x14ac:dyDescent="0.25">
      <c r="A71" s="16">
        <v>54</v>
      </c>
      <c r="B71" s="17" t="s">
        <v>125</v>
      </c>
      <c r="C71" s="18" t="s">
        <v>52</v>
      </c>
      <c r="D71" s="14" t="s">
        <v>77</v>
      </c>
      <c r="E71" s="14" t="s">
        <v>119</v>
      </c>
      <c r="F71" s="8">
        <v>161</v>
      </c>
      <c r="G71" s="11">
        <v>90</v>
      </c>
      <c r="H71" s="11">
        <v>161</v>
      </c>
      <c r="I71" s="11">
        <v>306</v>
      </c>
      <c r="J71" s="11">
        <v>280</v>
      </c>
      <c r="K71" s="11">
        <v>249</v>
      </c>
    </row>
    <row r="72" spans="1:11" ht="38.25" customHeight="1" x14ac:dyDescent="0.25">
      <c r="A72" s="16">
        <v>55</v>
      </c>
      <c r="B72" s="17" t="s">
        <v>125</v>
      </c>
      <c r="C72" s="18" t="s">
        <v>114</v>
      </c>
      <c r="D72" s="14" t="s">
        <v>106</v>
      </c>
      <c r="E72" s="14" t="s">
        <v>119</v>
      </c>
      <c r="F72" s="8"/>
      <c r="G72" s="11">
        <v>214</v>
      </c>
      <c r="H72" s="11">
        <v>140</v>
      </c>
      <c r="I72" s="11">
        <v>183.8</v>
      </c>
      <c r="J72" s="11">
        <v>161.9</v>
      </c>
      <c r="K72" s="11">
        <v>148.6</v>
      </c>
    </row>
    <row r="73" spans="1:11" ht="39" customHeight="1" x14ac:dyDescent="0.25">
      <c r="A73" s="16">
        <v>56</v>
      </c>
      <c r="B73" s="17" t="s">
        <v>125</v>
      </c>
      <c r="C73" s="18" t="s">
        <v>53</v>
      </c>
      <c r="D73" s="14" t="s">
        <v>76</v>
      </c>
      <c r="E73" s="14" t="s">
        <v>119</v>
      </c>
      <c r="F73" s="8"/>
      <c r="G73" s="11">
        <v>133</v>
      </c>
      <c r="H73" s="11">
        <v>133</v>
      </c>
      <c r="I73" s="11"/>
      <c r="J73" s="11"/>
      <c r="K73" s="11">
        <v>0</v>
      </c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14" t="s">
        <v>75</v>
      </c>
      <c r="E74" s="14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57</v>
      </c>
      <c r="B75" s="17" t="s">
        <v>125</v>
      </c>
      <c r="C75" s="20" t="s">
        <v>115</v>
      </c>
      <c r="D75" s="14" t="s">
        <v>75</v>
      </c>
      <c r="E75" s="14" t="s">
        <v>119</v>
      </c>
      <c r="F75" s="8">
        <v>16.399999999999999</v>
      </c>
      <c r="G75" s="11">
        <v>99</v>
      </c>
      <c r="H75" s="11">
        <v>82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58</v>
      </c>
      <c r="B76" s="17" t="s">
        <v>125</v>
      </c>
      <c r="C76" s="20" t="s">
        <v>116</v>
      </c>
      <c r="D76" s="14" t="s">
        <v>106</v>
      </c>
      <c r="E76" s="14" t="s">
        <v>117</v>
      </c>
      <c r="F76" s="9"/>
      <c r="G76" s="13">
        <v>643</v>
      </c>
      <c r="H76" s="11"/>
      <c r="I76" s="11"/>
      <c r="J76" s="11"/>
      <c r="K76" s="11"/>
    </row>
    <row r="77" spans="1:11" ht="55.5" customHeight="1" x14ac:dyDescent="0.25">
      <c r="A77" s="16">
        <v>59</v>
      </c>
      <c r="B77" s="17" t="s">
        <v>125</v>
      </c>
      <c r="C77" s="20" t="s">
        <v>118</v>
      </c>
      <c r="D77" s="14" t="s">
        <v>58</v>
      </c>
      <c r="E77" s="14" t="s">
        <v>117</v>
      </c>
      <c r="F77" s="8">
        <v>954.5</v>
      </c>
      <c r="G77" s="13">
        <v>808</v>
      </c>
      <c r="H77" s="11">
        <v>1392</v>
      </c>
      <c r="I77" s="11">
        <v>1778.8</v>
      </c>
      <c r="J77" s="11">
        <v>1778.8</v>
      </c>
      <c r="K77" s="11">
        <v>1778.8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14" t="s">
        <v>135</v>
      </c>
      <c r="E78" s="14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6.25" customHeight="1" x14ac:dyDescent="0.25">
      <c r="A79" s="16">
        <v>60</v>
      </c>
      <c r="B79" s="17" t="s">
        <v>125</v>
      </c>
      <c r="C79" s="20" t="s">
        <v>149</v>
      </c>
      <c r="D79" s="14" t="s">
        <v>58</v>
      </c>
      <c r="E79" s="14" t="s">
        <v>150</v>
      </c>
      <c r="F79" s="8">
        <v>124.9</v>
      </c>
      <c r="G79" s="13">
        <v>125</v>
      </c>
      <c r="H79" s="11">
        <v>124.9</v>
      </c>
      <c r="I79" s="11"/>
      <c r="J79" s="11"/>
      <c r="K79" s="11"/>
    </row>
    <row r="80" spans="1:11" ht="26.25" customHeight="1" x14ac:dyDescent="0.25">
      <c r="A80" s="38" t="s">
        <v>120</v>
      </c>
      <c r="B80" s="38"/>
      <c r="C80" s="38"/>
      <c r="D80" s="38"/>
      <c r="E80" s="38"/>
      <c r="F80" s="10">
        <f>SUM(F12:F79)</f>
        <v>1359854.6999999997</v>
      </c>
      <c r="G80" s="10">
        <f>SUM(G12:G79)</f>
        <v>1073880</v>
      </c>
      <c r="H80" s="10">
        <f>SUM(H12:H79)</f>
        <v>1312897</v>
      </c>
      <c r="I80" s="10">
        <f t="shared" ref="I80:K80" si="0">SUM(I12:I79)</f>
        <v>1429861.2999999998</v>
      </c>
      <c r="J80" s="10">
        <f t="shared" si="0"/>
        <v>1404375.3999999997</v>
      </c>
      <c r="K80" s="10">
        <f t="shared" si="0"/>
        <v>1471910.0999999999</v>
      </c>
    </row>
    <row r="81" spans="4:11" x14ac:dyDescent="0.25">
      <c r="D81" s="2"/>
    </row>
    <row r="82" spans="4:11" x14ac:dyDescent="0.25">
      <c r="D82" s="2"/>
    </row>
    <row r="83" spans="4:11" x14ac:dyDescent="0.25">
      <c r="D83" s="2"/>
    </row>
    <row r="84" spans="4:11" x14ac:dyDescent="0.25">
      <c r="D84" s="2"/>
    </row>
    <row r="85" spans="4:11" x14ac:dyDescent="0.25">
      <c r="D85" s="2"/>
    </row>
    <row r="86" spans="4:11" x14ac:dyDescent="0.25">
      <c r="D86" s="2"/>
      <c r="G86" t="s">
        <v>129</v>
      </c>
      <c r="H86" s="7">
        <f>H51+H67+H72+H76</f>
        <v>140</v>
      </c>
      <c r="I86" s="7">
        <f t="shared" ref="I86:K86" si="1">I51+I67+I72+I76</f>
        <v>183.8</v>
      </c>
      <c r="J86" s="7">
        <f t="shared" si="1"/>
        <v>161.9</v>
      </c>
      <c r="K86" s="7">
        <f t="shared" si="1"/>
        <v>148.6</v>
      </c>
    </row>
    <row r="87" spans="4:11" x14ac:dyDescent="0.25">
      <c r="D87" s="2"/>
      <c r="G87" t="s">
        <v>127</v>
      </c>
      <c r="H87" s="5">
        <f>H68+H73</f>
        <v>239</v>
      </c>
      <c r="I87" s="5">
        <f t="shared" ref="I87:K87" si="2">I68+I73</f>
        <v>0</v>
      </c>
      <c r="J87" s="5">
        <f t="shared" si="2"/>
        <v>0</v>
      </c>
      <c r="K87" s="5">
        <f t="shared" si="2"/>
        <v>0</v>
      </c>
    </row>
    <row r="88" spans="4:11" x14ac:dyDescent="0.25">
      <c r="D88" s="2"/>
      <c r="G88" t="s">
        <v>128</v>
      </c>
      <c r="H88" s="5">
        <f>H13+H14+H15+H16+H18+H19+H20+H21+H22+H23+H35+H36+H37+H38+H40+H41+H43+H44+H45+H46+H48+H49+H69+H77+H52+H42+H50+H79+H47</f>
        <v>18494</v>
      </c>
      <c r="I88" s="5">
        <f t="shared" ref="I88:K88" si="3">I13+I14+I15+I16+I18+I19+I20+I21+I22+I23++I35+I36+I37+I38+I40+I41+I43+I44+I45+I46+I48+I49+I69+I77+I52+I42</f>
        <v>21507.8</v>
      </c>
      <c r="J88" s="5">
        <f t="shared" si="3"/>
        <v>21587.8</v>
      </c>
      <c r="K88" s="5">
        <f t="shared" si="3"/>
        <v>21523.8</v>
      </c>
    </row>
    <row r="89" spans="4:11" x14ac:dyDescent="0.25">
      <c r="D89" s="2"/>
      <c r="G89" t="s">
        <v>140</v>
      </c>
      <c r="H89" s="7">
        <f>H65+H70+H75</f>
        <v>3748</v>
      </c>
      <c r="I89" s="7">
        <f t="shared" ref="I89:K89" si="4">I65+I70+I75</f>
        <v>4144.2</v>
      </c>
      <c r="J89" s="7">
        <f t="shared" si="4"/>
        <v>4212.2</v>
      </c>
      <c r="K89" s="7">
        <f t="shared" si="4"/>
        <v>4108.2</v>
      </c>
    </row>
    <row r="90" spans="4:11" x14ac:dyDescent="0.25">
      <c r="D90" s="2"/>
    </row>
    <row r="91" spans="4:11" x14ac:dyDescent="0.25">
      <c r="D91" s="2"/>
    </row>
    <row r="92" spans="4:11" x14ac:dyDescent="0.25">
      <c r="D92" s="2"/>
    </row>
    <row r="93" spans="4:11" x14ac:dyDescent="0.25">
      <c r="D93" s="2"/>
    </row>
    <row r="94" spans="4:11" x14ac:dyDescent="0.25">
      <c r="D94" s="2"/>
    </row>
    <row r="95" spans="4:11" x14ac:dyDescent="0.25">
      <c r="D95" s="2"/>
    </row>
    <row r="96" spans="4:11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</sheetData>
  <mergeCells count="18">
    <mergeCell ref="A6:C6"/>
    <mergeCell ref="A7:C7"/>
    <mergeCell ref="D6:K7"/>
    <mergeCell ref="A8:C8"/>
    <mergeCell ref="D8:K8"/>
    <mergeCell ref="A80:E80"/>
    <mergeCell ref="A1:K1"/>
    <mergeCell ref="A2:K2"/>
    <mergeCell ref="A5:C5"/>
    <mergeCell ref="D5:K5"/>
    <mergeCell ref="A10:A11"/>
    <mergeCell ref="B10:B11"/>
    <mergeCell ref="C10:D10"/>
    <mergeCell ref="E10:E11"/>
    <mergeCell ref="F10:F11"/>
    <mergeCell ref="G10:G11"/>
    <mergeCell ref="H10:H11"/>
    <mergeCell ref="I10:K10"/>
  </mergeCells>
  <pageMargins left="0.7" right="0.7" top="0.25" bottom="0.2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Последний</vt:lpstr>
      <vt:lpstr>Лист1</vt:lpstr>
      <vt:lpstr>Лист1!Область_печати</vt:lpstr>
      <vt:lpstr>Последний!Область_печати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GorbachevaN</dc:creator>
  <cp:lastModifiedBy>KalinichenkoI</cp:lastModifiedBy>
  <cp:lastPrinted>2021-10-29T10:48:06Z</cp:lastPrinted>
  <dcterms:created xsi:type="dcterms:W3CDTF">2016-11-08T11:49:16Z</dcterms:created>
  <dcterms:modified xsi:type="dcterms:W3CDTF">2021-10-29T10:48:08Z</dcterms:modified>
</cp:coreProperties>
</file>